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urns\Documents\"/>
    </mc:Choice>
  </mc:AlternateContent>
  <xr:revisionPtr revIDLastSave="0" documentId="13_ncr:1_{E5CBC572-F954-44EC-9B44-062A46DA83D0}" xr6:coauthVersionLast="44" xr6:coauthVersionMax="44" xr10:uidLastSave="{00000000-0000-0000-0000-000000000000}"/>
  <bookViews>
    <workbookView xWindow="20370" yWindow="-2085" windowWidth="25440" windowHeight="15390" xr2:uid="{05BDAC4F-2356-469B-B6B6-24731625E536}"/>
  </bookViews>
  <sheets>
    <sheet name="Summary" sheetId="3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7" i="2" l="1"/>
  <c r="AN14" i="2"/>
  <c r="AK1" i="2"/>
  <c r="AN4" i="2" s="1"/>
  <c r="AL1" i="2"/>
  <c r="AM4" i="2"/>
  <c r="AM5" i="2"/>
  <c r="AM6" i="2"/>
  <c r="AM7" i="2"/>
  <c r="AM9" i="2"/>
  <c r="AM10" i="2"/>
  <c r="AM11" i="2"/>
  <c r="AM14" i="2"/>
  <c r="AM15" i="2"/>
  <c r="AM17" i="2"/>
  <c r="AN11" i="2" l="1"/>
  <c r="AN6" i="2"/>
  <c r="AN17" i="2"/>
  <c r="AN10" i="2"/>
  <c r="AN5" i="2"/>
  <c r="AN15" i="2"/>
  <c r="AN9" i="2"/>
  <c r="AP4" i="2" l="1"/>
  <c r="AQ4" i="2" s="1"/>
  <c r="AP5" i="2"/>
  <c r="AQ5" i="2" s="1"/>
  <c r="AP6" i="2"/>
  <c r="AQ6" i="2" s="1"/>
  <c r="AP7" i="2"/>
  <c r="AQ7" i="2" s="1"/>
  <c r="AP8" i="2"/>
  <c r="AQ8" i="2" s="1"/>
  <c r="AP9" i="2"/>
  <c r="AQ9" i="2" s="1"/>
  <c r="AP10" i="2"/>
  <c r="AQ10" i="2" s="1"/>
  <c r="AP11" i="2"/>
  <c r="AQ11" i="2" s="1"/>
  <c r="AP12" i="2"/>
  <c r="AQ12" i="2" s="1"/>
  <c r="AP13" i="2"/>
  <c r="AQ13" i="2" s="1"/>
  <c r="AP14" i="2"/>
  <c r="AQ14" i="2" s="1"/>
  <c r="AP15" i="2"/>
  <c r="AQ15" i="2" s="1"/>
  <c r="AP18" i="2"/>
  <c r="AQ18" i="2" s="1"/>
  <c r="AP19" i="2"/>
  <c r="AQ19" i="2" s="1"/>
  <c r="AP20" i="2"/>
  <c r="AQ20" i="2" s="1"/>
  <c r="AP21" i="2"/>
  <c r="AQ21" i="2" s="1"/>
  <c r="AP22" i="2"/>
  <c r="AQ22" i="2" s="1"/>
  <c r="AP23" i="2"/>
  <c r="AQ23" i="2" s="1"/>
  <c r="AP24" i="2"/>
  <c r="AQ24" i="2" s="1"/>
  <c r="AP25" i="2"/>
  <c r="AQ25" i="2" s="1"/>
  <c r="AP26" i="2"/>
  <c r="AQ26" i="2" s="1"/>
  <c r="AP27" i="2"/>
  <c r="AQ27" i="2" s="1"/>
  <c r="AP28" i="2"/>
  <c r="AQ28" i="2" s="1"/>
  <c r="AP29" i="2"/>
  <c r="AQ29" i="2" s="1"/>
  <c r="AP30" i="2"/>
  <c r="AQ30" i="2" s="1"/>
  <c r="AP33" i="2"/>
  <c r="AQ33" i="2" s="1"/>
  <c r="AP34" i="2"/>
  <c r="AQ34" i="2" s="1"/>
  <c r="AP37" i="2"/>
  <c r="AQ37" i="2" s="1"/>
  <c r="AP38" i="2"/>
  <c r="AQ38" i="2" s="1"/>
  <c r="AP39" i="2"/>
  <c r="AQ39" i="2" s="1"/>
  <c r="AP40" i="2"/>
  <c r="AQ40" i="2" s="1"/>
  <c r="AP41" i="2"/>
  <c r="AQ41" i="2" s="1"/>
  <c r="AP44" i="2"/>
  <c r="AQ44" i="2" s="1"/>
  <c r="AP45" i="2"/>
  <c r="AQ45" i="2" s="1"/>
  <c r="AP46" i="2"/>
  <c r="AQ46" i="2" s="1"/>
  <c r="AI7" i="2"/>
  <c r="AI8" i="2"/>
  <c r="AI14" i="2"/>
  <c r="AI15" i="2"/>
  <c r="AD1" i="2"/>
  <c r="AG7" i="2" s="1"/>
  <c r="AE1" i="2"/>
  <c r="AI6" i="2" s="1"/>
  <c r="AF4" i="2"/>
  <c r="AF5" i="2"/>
  <c r="AF6" i="2"/>
  <c r="AF7" i="2"/>
  <c r="AF9" i="2"/>
  <c r="AF10" i="2"/>
  <c r="AF11" i="2"/>
  <c r="AF14" i="2"/>
  <c r="AF15" i="2"/>
  <c r="AF17" i="2"/>
  <c r="AI5" i="2" l="1"/>
  <c r="AI11" i="2"/>
  <c r="AI9" i="2"/>
  <c r="AI4" i="2"/>
  <c r="AG11" i="2"/>
  <c r="AG6" i="2"/>
  <c r="AG17" i="2"/>
  <c r="AG10" i="2"/>
  <c r="AG5" i="2"/>
  <c r="AG15" i="2"/>
  <c r="AG9" i="2"/>
  <c r="AG4" i="2"/>
  <c r="AG14" i="2"/>
  <c r="AI17" i="2"/>
  <c r="AI10" i="2"/>
  <c r="AA4" i="2" l="1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X4" i="2"/>
  <c r="X5" i="2"/>
  <c r="X6" i="2"/>
  <c r="X7" i="2"/>
  <c r="X8" i="2"/>
  <c r="X9" i="2"/>
  <c r="X10" i="2"/>
  <c r="X11" i="2"/>
  <c r="X12" i="2"/>
  <c r="X13" i="2"/>
  <c r="X14" i="2"/>
  <c r="X15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T46" i="2"/>
  <c r="O46" i="2"/>
  <c r="T45" i="2"/>
  <c r="O45" i="2"/>
  <c r="T44" i="2"/>
  <c r="O44" i="2"/>
  <c r="L43" i="2"/>
  <c r="K43" i="2"/>
  <c r="J43" i="2"/>
  <c r="I43" i="2"/>
  <c r="C43" i="2"/>
  <c r="T41" i="2"/>
  <c r="S41" i="2"/>
  <c r="R41" i="2"/>
  <c r="Q41" i="2"/>
  <c r="P41" i="2"/>
  <c r="O41" i="2"/>
  <c r="T40" i="2"/>
  <c r="S40" i="2"/>
  <c r="R40" i="2"/>
  <c r="Q40" i="2"/>
  <c r="P40" i="2"/>
  <c r="O40" i="2"/>
  <c r="T39" i="2"/>
  <c r="R39" i="2"/>
  <c r="Q39" i="2"/>
  <c r="P39" i="2"/>
  <c r="O39" i="2"/>
  <c r="T38" i="2"/>
  <c r="R38" i="2"/>
  <c r="Q38" i="2"/>
  <c r="P38" i="2"/>
  <c r="O38" i="2"/>
  <c r="T37" i="2"/>
  <c r="S37" i="2"/>
  <c r="R37" i="2"/>
  <c r="Q37" i="2"/>
  <c r="P37" i="2"/>
  <c r="O37" i="2"/>
  <c r="M36" i="2"/>
  <c r="L36" i="2"/>
  <c r="K36" i="2"/>
  <c r="J36" i="2"/>
  <c r="I36" i="2"/>
  <c r="G36" i="2"/>
  <c r="F36" i="2"/>
  <c r="E36" i="2"/>
  <c r="D36" i="2"/>
  <c r="C36" i="2"/>
  <c r="T34" i="2"/>
  <c r="Q34" i="2"/>
  <c r="P34" i="2"/>
  <c r="O34" i="2"/>
  <c r="T33" i="2"/>
  <c r="P33" i="2"/>
  <c r="O33" i="2"/>
  <c r="M32" i="2"/>
  <c r="L32" i="2"/>
  <c r="K32" i="2"/>
  <c r="J32" i="2"/>
  <c r="I32" i="2"/>
  <c r="O32" i="2" s="1"/>
  <c r="G32" i="2"/>
  <c r="F32" i="2"/>
  <c r="E32" i="2"/>
  <c r="D32" i="2"/>
  <c r="C32" i="2"/>
  <c r="T30" i="2"/>
  <c r="P30" i="2"/>
  <c r="O30" i="2"/>
  <c r="T29" i="2"/>
  <c r="R29" i="2"/>
  <c r="Q29" i="2"/>
  <c r="P29" i="2"/>
  <c r="O29" i="2"/>
  <c r="T28" i="2"/>
  <c r="R28" i="2"/>
  <c r="P28" i="2"/>
  <c r="O28" i="2"/>
  <c r="T27" i="2"/>
  <c r="Q27" i="2"/>
  <c r="P27" i="2"/>
  <c r="O27" i="2"/>
  <c r="T26" i="2"/>
  <c r="P26" i="2"/>
  <c r="O26" i="2"/>
  <c r="T25" i="2"/>
  <c r="P25" i="2"/>
  <c r="O25" i="2"/>
  <c r="T24" i="2"/>
  <c r="P24" i="2"/>
  <c r="O24" i="2"/>
  <c r="T23" i="2"/>
  <c r="P23" i="2"/>
  <c r="O23" i="2"/>
  <c r="T22" i="2"/>
  <c r="P22" i="2"/>
  <c r="O22" i="2"/>
  <c r="T21" i="2"/>
  <c r="R21" i="2"/>
  <c r="P21" i="2"/>
  <c r="O21" i="2"/>
  <c r="T20" i="2"/>
  <c r="P20" i="2"/>
  <c r="O20" i="2"/>
  <c r="T19" i="2"/>
  <c r="P19" i="2"/>
  <c r="O19" i="2"/>
  <c r="T18" i="2"/>
  <c r="P18" i="2"/>
  <c r="O18" i="2"/>
  <c r="M17" i="2"/>
  <c r="L17" i="2"/>
  <c r="R17" i="2" s="1"/>
  <c r="K17" i="2"/>
  <c r="J17" i="2"/>
  <c r="I17" i="2"/>
  <c r="G17" i="2"/>
  <c r="F17" i="2"/>
  <c r="E17" i="2"/>
  <c r="Q17" i="2" s="1"/>
  <c r="D17" i="2"/>
  <c r="C17" i="2"/>
  <c r="T15" i="2"/>
  <c r="S15" i="2"/>
  <c r="R15" i="2"/>
  <c r="Q15" i="2"/>
  <c r="P15" i="2"/>
  <c r="O15" i="2"/>
  <c r="T14" i="2"/>
  <c r="S14" i="2"/>
  <c r="R14" i="2"/>
  <c r="Q14" i="2"/>
  <c r="P14" i="2"/>
  <c r="O14" i="2"/>
  <c r="T13" i="2"/>
  <c r="S13" i="2"/>
  <c r="R13" i="2"/>
  <c r="Q13" i="2"/>
  <c r="P13" i="2"/>
  <c r="O13" i="2"/>
  <c r="T12" i="2"/>
  <c r="S12" i="2"/>
  <c r="R12" i="2"/>
  <c r="Q12" i="2"/>
  <c r="P12" i="2"/>
  <c r="O12" i="2"/>
  <c r="T11" i="2"/>
  <c r="S11" i="2"/>
  <c r="R11" i="2"/>
  <c r="Q11" i="2"/>
  <c r="P11" i="2"/>
  <c r="O11" i="2"/>
  <c r="T10" i="2"/>
  <c r="S10" i="2"/>
  <c r="R10" i="2"/>
  <c r="Q10" i="2"/>
  <c r="P10" i="2"/>
  <c r="O10" i="2"/>
  <c r="T9" i="2"/>
  <c r="S9" i="2"/>
  <c r="R9" i="2"/>
  <c r="Q9" i="2"/>
  <c r="P9" i="2"/>
  <c r="O9" i="2"/>
  <c r="T8" i="2"/>
  <c r="S8" i="2"/>
  <c r="R8" i="2"/>
  <c r="Q8" i="2"/>
  <c r="P8" i="2"/>
  <c r="O8" i="2"/>
  <c r="T7" i="2"/>
  <c r="S7" i="2"/>
  <c r="R7" i="2"/>
  <c r="Q7" i="2"/>
  <c r="P7" i="2"/>
  <c r="O7" i="2"/>
  <c r="T6" i="2"/>
  <c r="S6" i="2"/>
  <c r="R6" i="2"/>
  <c r="Q6" i="2"/>
  <c r="P6" i="2"/>
  <c r="O6" i="2"/>
  <c r="T5" i="2"/>
  <c r="S5" i="2"/>
  <c r="R5" i="2"/>
  <c r="Q5" i="2"/>
  <c r="P5" i="2"/>
  <c r="O5" i="2"/>
  <c r="T4" i="2"/>
  <c r="S4" i="2"/>
  <c r="R4" i="2"/>
  <c r="Q4" i="2"/>
  <c r="P4" i="2"/>
  <c r="O4" i="2"/>
  <c r="M3" i="2"/>
  <c r="L3" i="2"/>
  <c r="K3" i="2"/>
  <c r="J3" i="2"/>
  <c r="I3" i="2"/>
  <c r="G3" i="2"/>
  <c r="F3" i="2"/>
  <c r="E3" i="2"/>
  <c r="Q3" i="2" s="1"/>
  <c r="D3" i="2"/>
  <c r="C3" i="2"/>
  <c r="R36" i="2" l="1"/>
  <c r="R3" i="2"/>
  <c r="T43" i="2"/>
  <c r="AP43" i="2"/>
  <c r="AQ43" i="2" s="1"/>
  <c r="P3" i="2"/>
  <c r="Q36" i="2"/>
  <c r="T17" i="2"/>
  <c r="P32" i="2"/>
  <c r="AP32" i="2"/>
  <c r="AQ32" i="2" s="1"/>
  <c r="O3" i="2"/>
  <c r="S3" i="2"/>
  <c r="P17" i="2"/>
  <c r="AP17" i="2"/>
  <c r="AQ17" i="2" s="1"/>
  <c r="Q32" i="2"/>
  <c r="T36" i="2"/>
  <c r="AP36" i="2"/>
  <c r="AQ36" i="2" s="1"/>
  <c r="S36" i="2"/>
  <c r="P36" i="2"/>
  <c r="T32" i="2"/>
  <c r="O43" i="2"/>
  <c r="O17" i="2"/>
  <c r="O36" i="2"/>
</calcChain>
</file>

<file path=xl/sharedStrings.xml><?xml version="1.0" encoding="utf-8"?>
<sst xmlns="http://schemas.openxmlformats.org/spreadsheetml/2006/main" count="122" uniqueCount="69">
  <si>
    <t>2019-20</t>
  </si>
  <si>
    <t>Adams State University</t>
  </si>
  <si>
    <t>Colorado Mesa University</t>
  </si>
  <si>
    <t>Colorado School of Mines</t>
  </si>
  <si>
    <t>Colorado State University</t>
  </si>
  <si>
    <t>Colorado State University - Pueblo</t>
  </si>
  <si>
    <t>Fort Lewis College</t>
  </si>
  <si>
    <t>Metropolitan State University of Denver</t>
  </si>
  <si>
    <t>University of Colorado Boulder</t>
  </si>
  <si>
    <t>University of Colorado Colorado Springs</t>
  </si>
  <si>
    <t>University of Colorado Denver</t>
  </si>
  <si>
    <t>University of Northern Colorado</t>
  </si>
  <si>
    <t>Arapahoe Community College</t>
  </si>
  <si>
    <t>Colorado Northwestern Community College</t>
  </si>
  <si>
    <t>Community College of Aurora</t>
  </si>
  <si>
    <t>Community College of Denver</t>
  </si>
  <si>
    <t>Front Range Community College</t>
  </si>
  <si>
    <t>Lamar Community College</t>
  </si>
  <si>
    <t>Morgan Community College</t>
  </si>
  <si>
    <t>Northeastern Junior College</t>
  </si>
  <si>
    <t>Otero Junior College</t>
  </si>
  <si>
    <t>Pikes Peak Community College</t>
  </si>
  <si>
    <t>Pueblo Community College</t>
  </si>
  <si>
    <t>Red Rocks Community College</t>
  </si>
  <si>
    <t>Trinidad State Junior College</t>
  </si>
  <si>
    <t>Local Districts</t>
  </si>
  <si>
    <t>Aims Community College</t>
  </si>
  <si>
    <t>Colorado Mountain College</t>
  </si>
  <si>
    <t>Colorado Christian University</t>
  </si>
  <si>
    <t>Colorado College</t>
  </si>
  <si>
    <t>Naropa University</t>
  </si>
  <si>
    <t>Regis University</t>
  </si>
  <si>
    <t>University of Denver</t>
  </si>
  <si>
    <t>Emily Griffith Technical College</t>
  </si>
  <si>
    <t>Pickens Technical College</t>
  </si>
  <si>
    <t>Technical College of the Rockies</t>
  </si>
  <si>
    <t>Source: 2018 SURDS Financial Aid File (Used in 2019-20 Allocations)</t>
  </si>
  <si>
    <t>Source: 2019 SURDS Financial Aid File (Used in 2020-21 Allocations)</t>
  </si>
  <si>
    <t>Row Labels</t>
  </si>
  <si>
    <t>Freshman FTE</t>
  </si>
  <si>
    <t>Sophomore FTE</t>
  </si>
  <si>
    <t>Junior FTE</t>
  </si>
  <si>
    <t>Senior FTE</t>
  </si>
  <si>
    <t>Adv. Senior FTE</t>
  </si>
  <si>
    <t>4-Year Public</t>
  </si>
  <si>
    <t>Western Colorado University</t>
  </si>
  <si>
    <t>2-Year Public</t>
  </si>
  <si>
    <t>4-Year Private</t>
  </si>
  <si>
    <t>Area Technicals</t>
  </si>
  <si>
    <t>Funding Change Pre-Guardrails</t>
  </si>
  <si>
    <t>With Guardrails</t>
  </si>
  <si>
    <t>$$ change</t>
  </si>
  <si>
    <t>Pell on Campus</t>
  </si>
  <si>
    <t>total on campus</t>
  </si>
  <si>
    <t>% campus</t>
  </si>
  <si>
    <t>% state</t>
  </si>
  <si>
    <t>% Change Pre-Guardrail</t>
  </si>
  <si>
    <t>$$ Change Pre-Guardrail</t>
  </si>
  <si>
    <t>$$ Change Post-Guardrail</t>
  </si>
  <si>
    <t>% Change Post-Guardrail</t>
  </si>
  <si>
    <t>Post Guardrails per FTE amount</t>
  </si>
  <si>
    <t>URM on Campus</t>
  </si>
  <si>
    <t>Total on Campus</t>
  </si>
  <si>
    <t>% Campus</t>
  </si>
  <si>
    <t xml:space="preserve">% State </t>
  </si>
  <si>
    <t>% change</t>
  </si>
  <si>
    <t>change in total pell-eligible FTE across all grade levels (unweighted)</t>
  </si>
  <si>
    <t>Change in Total Pell-Eligible FTE Across All Grade Levels (unweighted)</t>
  </si>
  <si>
    <t>FY 2019-20 Final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</si>
</sst>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9" fontId="0" fillId="0" borderId="0" xfId="2" applyFont="1"/>
    <xf numFmtId="165" fontId="0" fillId="0" borderId="0" xfId="1" applyNumberFormat="1" applyFont="1"/>
    <xf numFmtId="165" fontId="2" fillId="0" borderId="0" xfId="1" applyNumberFormat="1" applyFont="1"/>
    <xf numFmtId="9" fontId="2" fillId="0" borderId="0" xfId="2" applyFont="1"/>
    <xf numFmtId="165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 indent="1"/>
    </xf>
    <xf numFmtId="165" fontId="0" fillId="0" borderId="0" xfId="1" applyNumberFormat="1" applyFont="1" applyAlignment="1">
      <alignment horizontal="left" indent="1"/>
    </xf>
    <xf numFmtId="9" fontId="1" fillId="0" borderId="0" xfId="2"/>
    <xf numFmtId="165" fontId="0" fillId="0" borderId="0" xfId="1" applyNumberFormat="1" applyFont="1" applyAlignment="1">
      <alignment horizontal="left"/>
    </xf>
    <xf numFmtId="165" fontId="0" fillId="3" borderId="0" xfId="1" applyNumberFormat="1" applyFont="1" applyFill="1"/>
    <xf numFmtId="43" fontId="0" fillId="0" borderId="0" xfId="1" applyFont="1"/>
    <xf numFmtId="10" fontId="0" fillId="0" borderId="0" xfId="1" applyNumberFormat="1" applyFont="1"/>
    <xf numFmtId="6" fontId="0" fillId="0" borderId="0" xfId="2" applyNumberFormat="1" applyFont="1"/>
    <xf numFmtId="164" fontId="0" fillId="0" borderId="0" xfId="2" applyNumberFormat="1" applyFont="1"/>
    <xf numFmtId="165" fontId="2" fillId="0" borderId="0" xfId="1" applyNumberFormat="1" applyFont="1" applyAlignment="1">
      <alignment horizontal="left" wrapText="1"/>
    </xf>
    <xf numFmtId="9" fontId="0" fillId="0" borderId="0" xfId="2" applyFont="1" applyAlignment="1">
      <alignment wrapText="1"/>
    </xf>
    <xf numFmtId="165" fontId="0" fillId="0" borderId="0" xfId="1" applyNumberFormat="1" applyFont="1" applyAlignment="1">
      <alignment wrapText="1"/>
    </xf>
  </cellXfs>
  <cellStyles count="11">
    <cellStyle name="Comma" xfId="1" builtinId="3"/>
    <cellStyle name="Comma 4" xfId="5" xr:uid="{ADC8E2E8-275E-4D63-9653-20B587FA8172}"/>
    <cellStyle name="Comma 4 2" xfId="10" xr:uid="{182AC54B-19B2-4038-AA83-8E5D90E4C2E2}"/>
    <cellStyle name="Currency 5" xfId="8" xr:uid="{50E8E1E8-B94F-464D-94FE-193417E86B4F}"/>
    <cellStyle name="Normal" xfId="0" builtinId="0"/>
    <cellStyle name="Normal 2" xfId="3" xr:uid="{D2CD1DA5-3CE5-4485-A685-F16A6DA7ECA7}"/>
    <cellStyle name="Normal 8" xfId="4" xr:uid="{5DCBFCCE-7684-4320-99B5-BE1B9A2EB88D}"/>
    <cellStyle name="Normal 8 2" xfId="9" xr:uid="{9FC154A5-7609-4230-BFED-6E1DC65414A2}"/>
    <cellStyle name="Normal 9" xfId="6" xr:uid="{81278305-65F9-4707-95D2-D2F946F8249B}"/>
    <cellStyle name="Note 2" xfId="7" xr:uid="{1FA403BD-CA2B-4089-96EF-1B0F5E45F3A6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C61A-AD58-4206-A2A3-E17AAFFB9A75}">
  <dimension ref="A1:N44"/>
  <sheetViews>
    <sheetView tabSelected="1" zoomScale="70" zoomScaleNormal="70" workbookViewId="0">
      <selection activeCell="H38" sqref="H38"/>
    </sheetView>
  </sheetViews>
  <sheetFormatPr defaultRowHeight="15" x14ac:dyDescent="0.25"/>
  <cols>
    <col min="1" max="1" width="40.28515625" bestFit="1" customWidth="1"/>
    <col min="2" max="2" width="16.85546875" customWidth="1"/>
    <col min="3" max="3" width="14.85546875" style="4" customWidth="1"/>
    <col min="4" max="4" width="14.85546875" style="3" customWidth="1"/>
    <col min="5" max="5" width="14.85546875" style="4" customWidth="1"/>
    <col min="6" max="6" width="14.85546875" style="3" customWidth="1"/>
    <col min="7" max="7" width="14.85546875" style="4" customWidth="1"/>
    <col min="8" max="8" width="13.28515625" customWidth="1"/>
    <col min="9" max="10" width="14.85546875" customWidth="1"/>
    <col min="11" max="11" width="9.140625" customWidth="1"/>
    <col min="12" max="12" width="9.140625" style="1" customWidth="1"/>
    <col min="13" max="13" width="11.85546875" style="1" customWidth="1"/>
    <col min="14" max="14" width="9.140625" style="1" customWidth="1"/>
  </cols>
  <sheetData>
    <row r="1" spans="1:13" s="2" customFormat="1" ht="57.95" customHeight="1" x14ac:dyDescent="0.25">
      <c r="A1" s="17" t="s">
        <v>44</v>
      </c>
      <c r="B1" s="18" t="s">
        <v>67</v>
      </c>
      <c r="C1" s="19" t="s">
        <v>57</v>
      </c>
      <c r="D1" s="18" t="s">
        <v>56</v>
      </c>
      <c r="E1" s="19" t="s">
        <v>58</v>
      </c>
      <c r="F1" s="18" t="s">
        <v>59</v>
      </c>
      <c r="G1" s="19" t="s">
        <v>68</v>
      </c>
      <c r="H1" s="2" t="s">
        <v>60</v>
      </c>
    </row>
    <row r="2" spans="1:13" x14ac:dyDescent="0.25">
      <c r="A2" s="9" t="s">
        <v>1</v>
      </c>
      <c r="B2" s="3">
        <v>-0.1268349970640047</v>
      </c>
      <c r="C2" s="4">
        <v>-357938</v>
      </c>
      <c r="D2" s="3">
        <v>-0.15840000000000001</v>
      </c>
      <c r="E2" s="4">
        <v>-67795</v>
      </c>
      <c r="F2" s="3">
        <v>-0.03</v>
      </c>
      <c r="G2" s="4">
        <v>2259818</v>
      </c>
      <c r="H2" s="4">
        <v>2948.2488231338266</v>
      </c>
      <c r="I2" s="3"/>
      <c r="J2" s="3"/>
      <c r="L2" s="3"/>
      <c r="M2" s="3"/>
    </row>
    <row r="3" spans="1:13" x14ac:dyDescent="0.25">
      <c r="A3" s="9" t="s">
        <v>2</v>
      </c>
      <c r="B3" s="3">
        <v>-2.3074474856779121E-2</v>
      </c>
      <c r="C3" s="4">
        <v>-347407</v>
      </c>
      <c r="D3" s="3">
        <v>-4.1599999999999998E-2</v>
      </c>
      <c r="E3" s="4">
        <v>-250744</v>
      </c>
      <c r="F3" s="3">
        <v>-0.03</v>
      </c>
      <c r="G3" s="4">
        <v>8358127</v>
      </c>
      <c r="H3" s="4">
        <v>2641.2715425965139</v>
      </c>
      <c r="I3" s="3"/>
      <c r="J3" s="3"/>
      <c r="L3" s="3"/>
      <c r="M3" s="3"/>
    </row>
    <row r="4" spans="1:13" x14ac:dyDescent="0.25">
      <c r="A4" s="9" t="s">
        <v>3</v>
      </c>
      <c r="B4" s="3">
        <v>-5.1685393258426963E-2</v>
      </c>
      <c r="C4" s="4">
        <v>45707</v>
      </c>
      <c r="D4" s="3">
        <v>2.8199999999999999E-2</v>
      </c>
      <c r="E4" s="4">
        <v>45707</v>
      </c>
      <c r="F4" s="3">
        <v>2.8199999999999999E-2</v>
      </c>
      <c r="G4" s="4">
        <v>1618343</v>
      </c>
      <c r="H4" s="4">
        <v>2628.830963665087</v>
      </c>
      <c r="I4" s="3"/>
      <c r="J4" s="3"/>
      <c r="L4" s="3"/>
      <c r="M4" s="3"/>
    </row>
    <row r="5" spans="1:13" x14ac:dyDescent="0.25">
      <c r="A5" s="9" t="s">
        <v>4</v>
      </c>
      <c r="B5" s="3">
        <v>-1.5429122468659595E-2</v>
      </c>
      <c r="C5" s="4">
        <v>74632</v>
      </c>
      <c r="D5" s="3">
        <v>5.7000000000000002E-3</v>
      </c>
      <c r="E5" s="4">
        <v>74632</v>
      </c>
      <c r="F5" s="3">
        <v>5.7000000000000002E-3</v>
      </c>
      <c r="G5" s="4">
        <v>13125938</v>
      </c>
      <c r="H5" s="4">
        <v>2585.8119490695399</v>
      </c>
      <c r="I5" s="3"/>
      <c r="J5" s="3"/>
      <c r="L5" s="3"/>
      <c r="M5" s="3"/>
    </row>
    <row r="6" spans="1:13" x14ac:dyDescent="0.25">
      <c r="A6" s="9" t="s">
        <v>5</v>
      </c>
      <c r="B6" s="3">
        <v>-6.7664843075151165E-2</v>
      </c>
      <c r="C6" s="4">
        <v>-283047</v>
      </c>
      <c r="D6" s="3">
        <v>-6.1800000000000001E-2</v>
      </c>
      <c r="E6" s="4">
        <v>-137371</v>
      </c>
      <c r="F6" s="3">
        <v>-0.03</v>
      </c>
      <c r="G6" s="4">
        <v>4579037</v>
      </c>
      <c r="H6" s="4">
        <v>2743.4626312538603</v>
      </c>
      <c r="I6" s="3"/>
      <c r="J6" s="3"/>
      <c r="L6" s="3"/>
      <c r="M6" s="3"/>
    </row>
    <row r="7" spans="1:13" x14ac:dyDescent="0.25">
      <c r="A7" s="9" t="s">
        <v>6</v>
      </c>
      <c r="B7" s="3">
        <v>3.015075376884422E-3</v>
      </c>
      <c r="C7" s="4">
        <v>-162159</v>
      </c>
      <c r="D7" s="3">
        <v>-0.10829999999999999</v>
      </c>
      <c r="E7" s="4">
        <v>-44927</v>
      </c>
      <c r="F7" s="3">
        <v>-0.03</v>
      </c>
      <c r="G7" s="4">
        <v>1497559</v>
      </c>
      <c r="H7" s="4">
        <v>2911.0861723446892</v>
      </c>
      <c r="I7" s="3"/>
      <c r="J7" s="3"/>
      <c r="L7" s="3"/>
      <c r="M7" s="3"/>
    </row>
    <row r="8" spans="1:13" x14ac:dyDescent="0.25">
      <c r="A8" s="9" t="s">
        <v>7</v>
      </c>
      <c r="B8" s="3">
        <v>-4.1950389105058362E-2</v>
      </c>
      <c r="C8" s="4">
        <v>44683</v>
      </c>
      <c r="D8" s="3">
        <v>2.0999999999999999E-3</v>
      </c>
      <c r="E8" s="4">
        <v>44683</v>
      </c>
      <c r="F8" s="3">
        <v>2.0999999999999999E-3</v>
      </c>
      <c r="G8" s="4">
        <v>20913437</v>
      </c>
      <c r="H8" s="4">
        <v>2659.997461606803</v>
      </c>
      <c r="I8" s="3"/>
      <c r="J8" s="3"/>
      <c r="L8" s="3"/>
      <c r="M8" s="3"/>
    </row>
    <row r="9" spans="1:13" x14ac:dyDescent="0.25">
      <c r="A9" s="9" t="s">
        <v>8</v>
      </c>
      <c r="B9" s="3">
        <v>2.1109770808202654E-2</v>
      </c>
      <c r="C9" s="4">
        <v>868004</v>
      </c>
      <c r="D9" s="3">
        <v>8.2299999999999998E-2</v>
      </c>
      <c r="E9" s="4">
        <v>527316</v>
      </c>
      <c r="F9" s="3">
        <v>0.05</v>
      </c>
      <c r="G9" s="4">
        <v>10546316</v>
      </c>
      <c r="H9" s="4">
        <v>2616.3336089781451</v>
      </c>
      <c r="I9" s="3"/>
      <c r="J9" s="3"/>
      <c r="L9" s="3"/>
      <c r="M9" s="3"/>
    </row>
    <row r="10" spans="1:13" x14ac:dyDescent="0.25">
      <c r="A10" s="9" t="s">
        <v>9</v>
      </c>
      <c r="B10" s="3">
        <v>-2.3100907029478458E-2</v>
      </c>
      <c r="C10" s="4">
        <v>237799</v>
      </c>
      <c r="D10" s="3">
        <v>2.6599999999999999E-2</v>
      </c>
      <c r="E10" s="4">
        <v>237799</v>
      </c>
      <c r="F10" s="3">
        <v>2.6599999999999999E-2</v>
      </c>
      <c r="G10" s="4">
        <v>8941951</v>
      </c>
      <c r="H10" s="4">
        <v>2663.4992020890759</v>
      </c>
      <c r="I10" s="3"/>
      <c r="J10" s="3"/>
      <c r="L10" s="3"/>
      <c r="M10" s="3"/>
    </row>
    <row r="11" spans="1:13" x14ac:dyDescent="0.25">
      <c r="A11" s="9" t="s">
        <v>10</v>
      </c>
      <c r="B11" s="3">
        <v>6.5168539325842698E-3</v>
      </c>
      <c r="C11" s="4">
        <v>808708</v>
      </c>
      <c r="D11" s="3">
        <v>7.17E-2</v>
      </c>
      <c r="E11" s="4">
        <v>564340</v>
      </c>
      <c r="F11" s="3">
        <v>0.05</v>
      </c>
      <c r="G11" s="4">
        <v>11286802</v>
      </c>
      <c r="H11" s="4">
        <v>2645.9348068765348</v>
      </c>
      <c r="I11" s="3"/>
      <c r="J11" s="3"/>
      <c r="L11" s="3"/>
      <c r="M11" s="3"/>
    </row>
    <row r="12" spans="1:13" x14ac:dyDescent="0.25">
      <c r="A12" s="9" t="s">
        <v>11</v>
      </c>
      <c r="B12" s="3">
        <v>0.25522596058132591</v>
      </c>
      <c r="C12" s="4">
        <v>1028417</v>
      </c>
      <c r="D12" s="3">
        <v>0.14130000000000001</v>
      </c>
      <c r="E12" s="4">
        <v>364001</v>
      </c>
      <c r="F12" s="3">
        <v>0.05</v>
      </c>
      <c r="G12" s="4">
        <v>7280013</v>
      </c>
      <c r="H12" s="4">
        <v>2424.7467089611418</v>
      </c>
      <c r="I12" s="3"/>
      <c r="J12" s="3"/>
      <c r="L12" s="3"/>
      <c r="M12" s="3"/>
    </row>
    <row r="13" spans="1:13" x14ac:dyDescent="0.25">
      <c r="A13" s="9" t="s">
        <v>45</v>
      </c>
      <c r="B13" s="3">
        <v>2.4691358024691357E-2</v>
      </c>
      <c r="C13" s="4">
        <v>-94475</v>
      </c>
      <c r="D13" s="3">
        <v>-7.2099999999999997E-2</v>
      </c>
      <c r="E13" s="4">
        <v>-39306</v>
      </c>
      <c r="F13" s="3">
        <v>-0.03</v>
      </c>
      <c r="G13" s="4">
        <v>1310195</v>
      </c>
      <c r="H13" s="4">
        <v>2783.984665936473</v>
      </c>
      <c r="I13" s="3"/>
      <c r="J13" s="3"/>
      <c r="L13" s="3"/>
      <c r="M13" s="3"/>
    </row>
    <row r="14" spans="1:13" x14ac:dyDescent="0.25">
      <c r="A14" s="9"/>
      <c r="B14" s="3"/>
      <c r="H14" s="4"/>
      <c r="I14" s="3"/>
      <c r="J14" s="3"/>
      <c r="L14" s="3"/>
      <c r="M14" s="3"/>
    </row>
    <row r="15" spans="1:13" x14ac:dyDescent="0.25">
      <c r="A15" s="7" t="s">
        <v>46</v>
      </c>
      <c r="B15" s="3"/>
      <c r="H15" s="4"/>
      <c r="I15" s="3"/>
      <c r="J15" s="3"/>
      <c r="L15" s="3"/>
      <c r="M15" s="3"/>
    </row>
    <row r="16" spans="1:13" x14ac:dyDescent="0.25">
      <c r="A16" s="9" t="s">
        <v>12</v>
      </c>
      <c r="B16" s="3">
        <v>-9.3097913322632425E-2</v>
      </c>
      <c r="C16" s="4">
        <v>-504218</v>
      </c>
      <c r="D16" s="3">
        <v>-0.1678</v>
      </c>
      <c r="E16" s="4">
        <v>-90124</v>
      </c>
      <c r="F16" s="3">
        <v>-0.03</v>
      </c>
      <c r="G16" s="4">
        <v>3004148</v>
      </c>
      <c r="H16" s="4">
        <v>2578.7823008849559</v>
      </c>
    </row>
    <row r="17" spans="1:8" x14ac:dyDescent="0.25">
      <c r="A17" s="9" t="s">
        <v>13</v>
      </c>
      <c r="B17" s="3">
        <v>-8.2004555808656038E-2</v>
      </c>
      <c r="C17" s="4">
        <v>-16105</v>
      </c>
      <c r="D17" s="3">
        <v>-3.3799999999999997E-2</v>
      </c>
      <c r="E17" s="4">
        <v>-14294</v>
      </c>
      <c r="F17" s="3">
        <v>-0.03</v>
      </c>
      <c r="G17" s="4">
        <v>476475</v>
      </c>
      <c r="H17" s="4">
        <v>2293.7022332506203</v>
      </c>
    </row>
    <row r="18" spans="1:8" x14ac:dyDescent="0.25">
      <c r="A18" s="9" t="s">
        <v>14</v>
      </c>
      <c r="B18" s="3">
        <v>-0.12671328671328672</v>
      </c>
      <c r="C18" s="4">
        <v>-417279</v>
      </c>
      <c r="D18" s="3">
        <v>-0.10829999999999999</v>
      </c>
      <c r="E18" s="4">
        <v>-115555</v>
      </c>
      <c r="F18" s="3">
        <v>-0.03</v>
      </c>
      <c r="G18" s="4">
        <v>3851839</v>
      </c>
      <c r="H18" s="4">
        <v>2393.5195387572071</v>
      </c>
    </row>
    <row r="19" spans="1:8" x14ac:dyDescent="0.25">
      <c r="A19" s="9" t="s">
        <v>15</v>
      </c>
      <c r="B19" s="3">
        <v>-5.8374018255147528E-2</v>
      </c>
      <c r="C19" s="4">
        <v>-497684</v>
      </c>
      <c r="D19" s="3">
        <v>-9.3200000000000005E-2</v>
      </c>
      <c r="E19" s="4">
        <v>-160208</v>
      </c>
      <c r="F19" s="3">
        <v>-0.03</v>
      </c>
      <c r="G19" s="4">
        <v>5340274</v>
      </c>
      <c r="H19" s="4">
        <v>2335.4670874661856</v>
      </c>
    </row>
    <row r="20" spans="1:8" x14ac:dyDescent="0.25">
      <c r="A20" s="9" t="s">
        <v>16</v>
      </c>
      <c r="B20" s="3">
        <v>-8.4014300306435141E-2</v>
      </c>
      <c r="C20" s="4">
        <v>-1018650</v>
      </c>
      <c r="D20" s="3">
        <v>-0.1137</v>
      </c>
      <c r="E20" s="4">
        <v>-268812</v>
      </c>
      <c r="F20" s="3">
        <v>-0.03</v>
      </c>
      <c r="G20" s="4">
        <v>8960400</v>
      </c>
      <c r="H20" s="4">
        <v>2423.0800111513799</v>
      </c>
    </row>
    <row r="21" spans="1:8" x14ac:dyDescent="0.25">
      <c r="A21" s="9" t="s">
        <v>17</v>
      </c>
      <c r="B21" s="3">
        <v>-9.0909090909090912E-2</v>
      </c>
      <c r="C21" s="4">
        <v>10148</v>
      </c>
      <c r="D21" s="3">
        <v>1.9E-2</v>
      </c>
      <c r="E21" s="4">
        <v>10148</v>
      </c>
      <c r="F21" s="3">
        <v>1.9E-2</v>
      </c>
      <c r="G21" s="4">
        <v>534912</v>
      </c>
      <c r="H21" s="4">
        <v>2271.0833333333335</v>
      </c>
    </row>
    <row r="22" spans="1:8" x14ac:dyDescent="0.25">
      <c r="A22" s="9" t="s">
        <v>18</v>
      </c>
      <c r="B22" s="3">
        <v>-0.15225563909774437</v>
      </c>
      <c r="C22" s="4">
        <v>-145483</v>
      </c>
      <c r="D22" s="3">
        <v>-0.22120000000000001</v>
      </c>
      <c r="E22" s="4">
        <v>-19727</v>
      </c>
      <c r="F22" s="3">
        <v>-0.03</v>
      </c>
      <c r="G22" s="4">
        <v>657553</v>
      </c>
      <c r="H22" s="4">
        <v>2828.4966740576497</v>
      </c>
    </row>
    <row r="23" spans="1:8" x14ac:dyDescent="0.25">
      <c r="A23" s="9" t="s">
        <v>19</v>
      </c>
      <c r="B23" s="3">
        <v>2.6049204052098408E-2</v>
      </c>
      <c r="C23" s="4">
        <v>-72883</v>
      </c>
      <c r="D23" s="3">
        <v>-8.4099999999999994E-2</v>
      </c>
      <c r="E23" s="4">
        <v>-25985</v>
      </c>
      <c r="F23" s="3">
        <v>-0.03</v>
      </c>
      <c r="G23" s="4">
        <v>866153</v>
      </c>
      <c r="H23" s="4">
        <v>2370.0084626234134</v>
      </c>
    </row>
    <row r="24" spans="1:8" x14ac:dyDescent="0.25">
      <c r="A24" s="9" t="s">
        <v>20</v>
      </c>
      <c r="B24" s="3">
        <v>-9.4377510040160636E-2</v>
      </c>
      <c r="C24" s="4">
        <v>-1345</v>
      </c>
      <c r="D24" s="3">
        <v>-1.2999999999999999E-3</v>
      </c>
      <c r="E24" s="4">
        <v>-1345</v>
      </c>
      <c r="F24" s="3">
        <v>-1.2999999999999999E-3</v>
      </c>
      <c r="G24" s="4">
        <v>1026685</v>
      </c>
      <c r="H24" s="4">
        <v>2273.4811529933481</v>
      </c>
    </row>
    <row r="25" spans="1:8" x14ac:dyDescent="0.25">
      <c r="A25" s="9" t="s">
        <v>21</v>
      </c>
      <c r="B25" s="3">
        <v>-2.0961906788678441E-2</v>
      </c>
      <c r="C25" s="4">
        <v>251629</v>
      </c>
      <c r="D25" s="3">
        <v>2.52E-2</v>
      </c>
      <c r="E25" s="4">
        <v>251629</v>
      </c>
      <c r="F25" s="3">
        <v>2.52E-2</v>
      </c>
      <c r="G25" s="4">
        <v>9993071</v>
      </c>
      <c r="H25" s="4">
        <v>2226.8666449298989</v>
      </c>
    </row>
    <row r="26" spans="1:8" x14ac:dyDescent="0.25">
      <c r="A26" s="9" t="s">
        <v>22</v>
      </c>
      <c r="B26" s="3">
        <v>-2.7575442247658687E-2</v>
      </c>
      <c r="C26" s="4">
        <v>-614227</v>
      </c>
      <c r="D26" s="3">
        <v>-0.12909999999999999</v>
      </c>
      <c r="E26" s="4">
        <v>-142699</v>
      </c>
      <c r="F26" s="3">
        <v>-0.03</v>
      </c>
      <c r="G26" s="4">
        <v>4756617</v>
      </c>
      <c r="H26" s="4">
        <v>2468.6559657570892</v>
      </c>
    </row>
    <row r="27" spans="1:8" x14ac:dyDescent="0.25">
      <c r="A27" s="9" t="s">
        <v>23</v>
      </c>
      <c r="B27" s="3">
        <v>-4.2813455657492352E-2</v>
      </c>
      <c r="C27" s="4">
        <v>-349883</v>
      </c>
      <c r="D27" s="3">
        <v>-9.1700000000000004E-2</v>
      </c>
      <c r="E27" s="4">
        <v>-114488</v>
      </c>
      <c r="F27" s="3">
        <v>-0.03</v>
      </c>
      <c r="G27" s="4">
        <v>3816273</v>
      </c>
      <c r="H27" s="4">
        <v>2365.3578274760384</v>
      </c>
    </row>
    <row r="28" spans="1:8" x14ac:dyDescent="0.25">
      <c r="A28" s="9" t="s">
        <v>24</v>
      </c>
      <c r="B28" s="3">
        <v>-4.1944709246901808E-2</v>
      </c>
      <c r="C28" s="4">
        <v>-14164</v>
      </c>
      <c r="D28" s="3">
        <v>-1.21E-2</v>
      </c>
      <c r="E28" s="4">
        <v>-14164</v>
      </c>
      <c r="F28" s="3">
        <v>-1.21E-2</v>
      </c>
      <c r="G28" s="4">
        <v>1172874</v>
      </c>
      <c r="H28" s="4">
        <v>2305.8905472636816</v>
      </c>
    </row>
    <row r="29" spans="1:8" x14ac:dyDescent="0.25">
      <c r="A29" s="9"/>
      <c r="B29" s="3"/>
      <c r="C29" s="4">
        <v>0</v>
      </c>
      <c r="E29" s="4">
        <v>0</v>
      </c>
      <c r="H29" s="4"/>
    </row>
    <row r="30" spans="1:8" x14ac:dyDescent="0.25">
      <c r="A30" s="7" t="s">
        <v>25</v>
      </c>
      <c r="B30" s="3"/>
      <c r="C30" s="4">
        <v>0</v>
      </c>
      <c r="E30" s="4">
        <v>0</v>
      </c>
      <c r="H30" s="4"/>
    </row>
    <row r="31" spans="1:8" x14ac:dyDescent="0.25">
      <c r="A31" s="9" t="s">
        <v>26</v>
      </c>
      <c r="B31" s="3">
        <v>2.3116438356164382E-2</v>
      </c>
      <c r="C31" s="4">
        <v>341952</v>
      </c>
      <c r="D31" s="3">
        <v>9.4399999999999998E-2</v>
      </c>
      <c r="E31" s="4">
        <v>181064</v>
      </c>
      <c r="F31" s="3">
        <v>0.05</v>
      </c>
      <c r="G31" s="4">
        <v>3621278</v>
      </c>
      <c r="H31" s="4">
        <v>2121.2507670850769</v>
      </c>
    </row>
    <row r="32" spans="1:8" x14ac:dyDescent="0.25">
      <c r="A32" s="9" t="s">
        <v>27</v>
      </c>
      <c r="B32" s="3">
        <v>-4.8441247002398082E-2</v>
      </c>
      <c r="C32" s="4">
        <v>-52948</v>
      </c>
      <c r="D32" s="3">
        <v>-2.4E-2</v>
      </c>
      <c r="E32" s="4">
        <v>-52948</v>
      </c>
      <c r="F32" s="3">
        <v>-2.4E-2</v>
      </c>
      <c r="G32" s="4">
        <v>2203668</v>
      </c>
      <c r="H32" s="4">
        <v>2168.0645161290322</v>
      </c>
    </row>
    <row r="33" spans="1:8" x14ac:dyDescent="0.25">
      <c r="A33" s="9"/>
      <c r="B33" s="3"/>
      <c r="C33" s="4">
        <v>0</v>
      </c>
      <c r="E33" s="4">
        <v>0</v>
      </c>
      <c r="H33" s="4"/>
    </row>
    <row r="34" spans="1:8" x14ac:dyDescent="0.25">
      <c r="A34" s="7" t="s">
        <v>47</v>
      </c>
      <c r="B34" s="3"/>
      <c r="C34" s="4">
        <v>0</v>
      </c>
      <c r="E34" s="4">
        <v>0</v>
      </c>
      <c r="H34" s="4"/>
    </row>
    <row r="35" spans="1:8" x14ac:dyDescent="0.25">
      <c r="A35" s="9" t="s">
        <v>28</v>
      </c>
      <c r="B35" s="3">
        <v>-5.5842812823164424E-2</v>
      </c>
      <c r="C35" s="4">
        <v>184259</v>
      </c>
      <c r="D35" s="3">
        <v>8.5000000000000006E-2</v>
      </c>
      <c r="E35" s="4">
        <v>108381</v>
      </c>
      <c r="F35" s="3">
        <v>0.05</v>
      </c>
      <c r="G35" s="4">
        <v>2167621</v>
      </c>
      <c r="H35" s="4">
        <v>2492.882803943045</v>
      </c>
    </row>
    <row r="36" spans="1:8" x14ac:dyDescent="0.25">
      <c r="A36" s="9" t="s">
        <v>29</v>
      </c>
      <c r="B36" s="3">
        <v>6.5420560747663545E-2</v>
      </c>
      <c r="C36" s="4">
        <v>-11439</v>
      </c>
      <c r="D36" s="3">
        <v>-7.1999999999999995E-2</v>
      </c>
      <c r="E36" s="4">
        <v>-4766</v>
      </c>
      <c r="F36" s="3">
        <v>-0.03</v>
      </c>
      <c r="G36" s="4">
        <v>158879</v>
      </c>
      <c r="H36" s="4">
        <v>2703.7368421052633</v>
      </c>
    </row>
    <row r="37" spans="1:8" x14ac:dyDescent="0.25">
      <c r="A37" s="9" t="s">
        <v>30</v>
      </c>
      <c r="B37" s="3">
        <v>0.1875</v>
      </c>
      <c r="C37" s="4">
        <v>161570</v>
      </c>
      <c r="D37" s="3">
        <v>1.2737000000000001</v>
      </c>
      <c r="E37" s="4">
        <v>6343</v>
      </c>
      <c r="F37" s="3">
        <v>0.05</v>
      </c>
      <c r="G37" s="4">
        <v>126850</v>
      </c>
      <c r="H37" s="4">
        <v>1168.359649122807</v>
      </c>
    </row>
    <row r="38" spans="1:8" x14ac:dyDescent="0.25">
      <c r="A38" s="9" t="s">
        <v>31</v>
      </c>
      <c r="B38" s="3">
        <v>-3.4026465028355386E-2</v>
      </c>
      <c r="C38" s="4">
        <v>-372159</v>
      </c>
      <c r="D38" s="3">
        <v>-0.15440000000000001</v>
      </c>
      <c r="E38" s="4">
        <v>-72306</v>
      </c>
      <c r="F38" s="3">
        <v>-0.03</v>
      </c>
      <c r="G38" s="4">
        <v>2410209</v>
      </c>
      <c r="H38" s="4">
        <v>3050.1017612524461</v>
      </c>
    </row>
    <row r="39" spans="1:8" x14ac:dyDescent="0.25">
      <c r="A39" s="9" t="s">
        <v>32</v>
      </c>
      <c r="B39" s="3">
        <v>-6.1396131202691336E-2</v>
      </c>
      <c r="C39" s="4">
        <v>52347</v>
      </c>
      <c r="D39" s="3">
        <v>3.5799999999999998E-2</v>
      </c>
      <c r="E39" s="4">
        <v>52347</v>
      </c>
      <c r="F39" s="3">
        <v>3.5799999999999998E-2</v>
      </c>
      <c r="G39" s="4">
        <v>1460713</v>
      </c>
      <c r="H39" s="4">
        <v>2711.5770609318997</v>
      </c>
    </row>
    <row r="40" spans="1:8" x14ac:dyDescent="0.25">
      <c r="A40" s="9"/>
      <c r="B40" s="3"/>
      <c r="C40" s="4">
        <v>0</v>
      </c>
      <c r="E40" s="4">
        <v>0</v>
      </c>
      <c r="H40" s="4"/>
    </row>
    <row r="41" spans="1:8" x14ac:dyDescent="0.25">
      <c r="A41" s="7" t="s">
        <v>48</v>
      </c>
      <c r="B41" s="3">
        <v>1.1904761904761904E-2</v>
      </c>
      <c r="C41" s="4">
        <v>0</v>
      </c>
      <c r="E41" s="4">
        <v>0</v>
      </c>
      <c r="H41" s="4"/>
    </row>
    <row r="42" spans="1:8" x14ac:dyDescent="0.25">
      <c r="A42" s="9" t="s">
        <v>35</v>
      </c>
      <c r="B42" s="3">
        <v>-0.15294117647058825</v>
      </c>
      <c r="C42" s="4">
        <v>-28758</v>
      </c>
      <c r="D42" s="3">
        <v>-0.19040000000000001</v>
      </c>
      <c r="E42" s="4">
        <v>-4531</v>
      </c>
      <c r="F42" s="3">
        <v>-0.03</v>
      </c>
      <c r="G42" s="4">
        <v>151048</v>
      </c>
      <c r="H42" s="4">
        <v>2034.9583333333333</v>
      </c>
    </row>
    <row r="43" spans="1:8" x14ac:dyDescent="0.25">
      <c r="A43" s="9" t="s">
        <v>33</v>
      </c>
      <c r="B43" s="3">
        <v>3.8135593220338986E-2</v>
      </c>
      <c r="C43" s="4">
        <v>271823</v>
      </c>
      <c r="D43" s="3">
        <v>0.37859999999999999</v>
      </c>
      <c r="E43" s="4">
        <v>35899</v>
      </c>
      <c r="F43" s="3">
        <v>0.05</v>
      </c>
      <c r="G43" s="4">
        <v>717977</v>
      </c>
      <c r="H43" s="4">
        <v>1538.5224489795919</v>
      </c>
    </row>
    <row r="44" spans="1:8" x14ac:dyDescent="0.25">
      <c r="A44" s="9" t="s">
        <v>34</v>
      </c>
      <c r="B44" s="3">
        <v>1.8672199170124481E-2</v>
      </c>
      <c r="C44" s="4">
        <v>-125120</v>
      </c>
      <c r="D44" s="3">
        <v>-0.23069999999999999</v>
      </c>
      <c r="E44" s="4">
        <v>-16267</v>
      </c>
      <c r="F44" s="3">
        <v>-0.03</v>
      </c>
      <c r="G44" s="4">
        <v>542250</v>
      </c>
      <c r="H44" s="4">
        <v>2142.4969450101835</v>
      </c>
    </row>
  </sheetData>
  <conditionalFormatting sqref="B2:B4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:H4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1DC2B-807A-4C82-A7E8-5172C432638F}">
  <dimension ref="B1:AQ53"/>
  <sheetViews>
    <sheetView zoomScale="50" zoomScaleNormal="50" workbookViewId="0">
      <pane xSplit="2" topLeftCell="L1" activePane="topRight" state="frozen"/>
      <selection pane="topRight" activeCell="AH39" sqref="AH39"/>
    </sheetView>
  </sheetViews>
  <sheetFormatPr defaultColWidth="9.140625" defaultRowHeight="15" x14ac:dyDescent="0.25"/>
  <cols>
    <col min="1" max="1" width="9.140625" style="4"/>
    <col min="2" max="2" width="47.7109375" style="4" bestFit="1" customWidth="1"/>
    <col min="3" max="3" width="15.28515625" style="4" bestFit="1" customWidth="1"/>
    <col min="4" max="4" width="16.5703125" style="4" bestFit="1" customWidth="1"/>
    <col min="5" max="5" width="11.5703125" style="4" bestFit="1" customWidth="1"/>
    <col min="6" max="6" width="12" style="4" bestFit="1" customWidth="1"/>
    <col min="7" max="7" width="21.7109375" style="4" customWidth="1"/>
    <col min="8" max="8" width="2.85546875" style="4" customWidth="1"/>
    <col min="9" max="9" width="15.140625" style="4" customWidth="1"/>
    <col min="10" max="10" width="16.5703125" style="4" bestFit="1" customWidth="1"/>
    <col min="11" max="11" width="11.5703125" style="4" bestFit="1" customWidth="1"/>
    <col min="12" max="12" width="12" style="4" bestFit="1" customWidth="1"/>
    <col min="13" max="13" width="21.7109375" style="4" bestFit="1" customWidth="1"/>
    <col min="14" max="14" width="3.28515625" style="4" customWidth="1"/>
    <col min="15" max="15" width="13.7109375" style="3" bestFit="1" customWidth="1"/>
    <col min="16" max="16" width="15.140625" style="3" bestFit="1" customWidth="1"/>
    <col min="17" max="17" width="10.140625" style="3" bestFit="1" customWidth="1"/>
    <col min="18" max="18" width="10.5703125" style="3" bestFit="1" customWidth="1"/>
    <col min="19" max="19" width="20" style="3" bestFit="1" customWidth="1"/>
    <col min="20" max="20" width="56.140625" style="4" bestFit="1" customWidth="1"/>
    <col min="21" max="21" width="9.140625" style="4"/>
    <col min="22" max="22" width="18.28515625" style="4" customWidth="1"/>
    <col min="23" max="23" width="33.140625" style="4" bestFit="1" customWidth="1"/>
    <col min="24" max="25" width="33.140625" style="4" customWidth="1"/>
    <col min="26" max="26" width="17.140625" style="4" bestFit="1" customWidth="1"/>
    <col min="27" max="27" width="17.140625" style="4" customWidth="1"/>
    <col min="28" max="28" width="9.140625" style="3"/>
    <col min="29" max="30" width="9.140625" style="4"/>
    <col min="31" max="31" width="18.28515625" style="4" bestFit="1" customWidth="1"/>
    <col min="32" max="36" width="9.140625" style="4"/>
    <col min="37" max="38" width="19.140625" style="4" bestFit="1" customWidth="1"/>
    <col min="39" max="16384" width="9.140625" style="4"/>
  </cols>
  <sheetData>
    <row r="1" spans="2:43" x14ac:dyDescent="0.25">
      <c r="C1" s="4" t="s">
        <v>36</v>
      </c>
      <c r="I1" s="4" t="s">
        <v>37</v>
      </c>
      <c r="AD1" s="4">
        <f t="shared" ref="AD1:AE1" si="0">SUM(AD2:AD17)</f>
        <v>64141</v>
      </c>
      <c r="AE1" s="4">
        <f t="shared" si="0"/>
        <v>193725</v>
      </c>
      <c r="AK1" s="4">
        <f t="shared" ref="AK1:AL1" si="1">SUM(AK4:AK17)</f>
        <v>55947</v>
      </c>
      <c r="AL1" s="4">
        <f t="shared" si="1"/>
        <v>193725</v>
      </c>
    </row>
    <row r="2" spans="2:43" x14ac:dyDescent="0.25">
      <c r="B2" s="5" t="s">
        <v>38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43</v>
      </c>
      <c r="I2" s="5" t="s">
        <v>39</v>
      </c>
      <c r="J2" s="5" t="s">
        <v>40</v>
      </c>
      <c r="K2" s="5" t="s">
        <v>41</v>
      </c>
      <c r="L2" s="5" t="s">
        <v>42</v>
      </c>
      <c r="M2" s="5" t="s">
        <v>43</v>
      </c>
      <c r="N2" s="5"/>
      <c r="O2" s="6" t="s">
        <v>39</v>
      </c>
      <c r="P2" s="6" t="s">
        <v>40</v>
      </c>
      <c r="Q2" s="6" t="s">
        <v>41</v>
      </c>
      <c r="R2" s="6" t="s">
        <v>42</v>
      </c>
      <c r="S2" s="6" t="s">
        <v>43</v>
      </c>
      <c r="W2" s="4" t="s">
        <v>49</v>
      </c>
      <c r="Z2" s="4" t="s">
        <v>50</v>
      </c>
    </row>
    <row r="3" spans="2:43" ht="13.5" customHeight="1" x14ac:dyDescent="0.25">
      <c r="B3" s="7" t="s">
        <v>44</v>
      </c>
      <c r="C3" s="5">
        <f t="shared" ref="C3:G3" si="2">SUM(C4:C15)</f>
        <v>6281</v>
      </c>
      <c r="D3" s="5">
        <f t="shared" si="2"/>
        <v>6746</v>
      </c>
      <c r="E3" s="5">
        <f t="shared" si="2"/>
        <v>7610</v>
      </c>
      <c r="F3" s="5">
        <f t="shared" si="2"/>
        <v>14600.5</v>
      </c>
      <c r="G3" s="5">
        <f t="shared" si="2"/>
        <v>146.5</v>
      </c>
      <c r="H3" s="8"/>
      <c r="I3" s="5">
        <f>SUM(I4:I15)</f>
        <v>6390.5</v>
      </c>
      <c r="J3" s="5">
        <f t="shared" ref="J3:M3" si="3">SUM(J4:J15)</f>
        <v>6657.5</v>
      </c>
      <c r="K3" s="5">
        <f t="shared" si="3"/>
        <v>7526</v>
      </c>
      <c r="L3" s="5">
        <f t="shared" si="3"/>
        <v>14571.5</v>
      </c>
      <c r="M3" s="5">
        <f t="shared" si="3"/>
        <v>169.5</v>
      </c>
      <c r="O3" s="6">
        <f t="shared" ref="O3:S15" si="4">(I3-C3)/C3</f>
        <v>1.743352969272409E-2</v>
      </c>
      <c r="P3" s="6">
        <f t="shared" si="4"/>
        <v>-1.3118885265342425E-2</v>
      </c>
      <c r="Q3" s="6">
        <f t="shared" si="4"/>
        <v>-1.1038107752956636E-2</v>
      </c>
      <c r="R3" s="6">
        <f t="shared" si="4"/>
        <v>-1.9862333481730078E-3</v>
      </c>
      <c r="S3" s="6">
        <f t="shared" si="4"/>
        <v>0.15699658703071673</v>
      </c>
      <c r="T3" s="4" t="s">
        <v>66</v>
      </c>
      <c r="V3" s="4" t="s">
        <v>0</v>
      </c>
      <c r="X3" s="4" t="s">
        <v>51</v>
      </c>
      <c r="Y3" s="4" t="s">
        <v>65</v>
      </c>
      <c r="AA3" s="4" t="s">
        <v>51</v>
      </c>
      <c r="AB3" s="3" t="s">
        <v>65</v>
      </c>
      <c r="AD3" s="4" t="s">
        <v>52</v>
      </c>
      <c r="AE3" s="4" t="s">
        <v>53</v>
      </c>
      <c r="AF3" s="4" t="s">
        <v>54</v>
      </c>
      <c r="AG3" s="4" t="s">
        <v>55</v>
      </c>
      <c r="AK3" s="4" t="s">
        <v>61</v>
      </c>
      <c r="AL3" s="4" t="s">
        <v>62</v>
      </c>
      <c r="AM3" s="4" t="s">
        <v>63</v>
      </c>
      <c r="AN3" s="4" t="s">
        <v>64</v>
      </c>
      <c r="AQ3" s="4" t="s">
        <v>60</v>
      </c>
    </row>
    <row r="4" spans="2:43" x14ac:dyDescent="0.25">
      <c r="B4" s="9" t="s">
        <v>1</v>
      </c>
      <c r="C4" s="4">
        <v>231</v>
      </c>
      <c r="D4" s="4">
        <v>174.5</v>
      </c>
      <c r="E4" s="4">
        <v>139.5</v>
      </c>
      <c r="F4" s="4">
        <v>299</v>
      </c>
      <c r="G4" s="4">
        <v>7.5</v>
      </c>
      <c r="H4" s="9"/>
      <c r="I4" s="4">
        <v>207.5</v>
      </c>
      <c r="J4" s="4">
        <v>147</v>
      </c>
      <c r="K4" s="4">
        <v>125.5</v>
      </c>
      <c r="L4" s="4">
        <v>259.5</v>
      </c>
      <c r="M4" s="4">
        <v>4</v>
      </c>
      <c r="O4" s="10">
        <f t="shared" si="4"/>
        <v>-0.10173160173160173</v>
      </c>
      <c r="P4" s="3">
        <f t="shared" si="4"/>
        <v>-0.15759312320916904</v>
      </c>
      <c r="Q4" s="3">
        <f t="shared" si="4"/>
        <v>-0.1003584229390681</v>
      </c>
      <c r="R4" s="3">
        <f t="shared" si="4"/>
        <v>-0.13210702341137123</v>
      </c>
      <c r="S4" s="3">
        <f t="shared" si="4"/>
        <v>-0.46666666666666667</v>
      </c>
      <c r="T4" s="3">
        <f t="shared" ref="T4:T46" si="5">(SUM(I4:M4)-SUM(C4:G4))/SUM(C4:G4)</f>
        <v>-0.1268349970640047</v>
      </c>
      <c r="U4" s="3"/>
      <c r="V4" s="15">
        <v>2259818</v>
      </c>
      <c r="W4" s="13">
        <v>1901880</v>
      </c>
      <c r="X4" s="13">
        <f t="shared" ref="X4:X46" si="6">W4-V4</f>
        <v>-357938</v>
      </c>
      <c r="Y4" s="14">
        <v>-0.15840000000000001</v>
      </c>
      <c r="Z4" s="4">
        <v>2192023</v>
      </c>
      <c r="AA4" s="4">
        <f t="shared" ref="AA4:AA46" si="7">Z4-V4</f>
        <v>-67795</v>
      </c>
      <c r="AB4" s="3">
        <v>-0.03</v>
      </c>
      <c r="AD4" s="4">
        <v>939</v>
      </c>
      <c r="AE4" s="4">
        <v>2107</v>
      </c>
      <c r="AF4" s="3">
        <f t="shared" ref="AF4:AF17" si="8">AD4/AE4</f>
        <v>0.44565733270052205</v>
      </c>
      <c r="AG4" s="16">
        <f t="shared" ref="AG4:AG17" si="9">AD4/$AD$1</f>
        <v>1.4639622082599273E-2</v>
      </c>
      <c r="AI4" s="16">
        <f t="shared" ref="AI4:AI17" si="10">AE4/$AE$1</f>
        <v>1.0876242095754291E-2</v>
      </c>
      <c r="AJ4" s="16"/>
      <c r="AK4" s="13">
        <v>895</v>
      </c>
      <c r="AL4" s="4">
        <v>2107</v>
      </c>
      <c r="AM4" s="16">
        <f t="shared" ref="AM4:AM17" si="11">AK4/AL4</f>
        <v>0.42477456098718558</v>
      </c>
      <c r="AN4" s="16">
        <f t="shared" ref="AN4:AN17" si="12">AK4/$AK$1</f>
        <v>1.5997283142974602E-2</v>
      </c>
      <c r="AO4" s="16"/>
      <c r="AP4" s="4">
        <f t="shared" ref="AP4:AP15" si="13">SUM(I4:M4)</f>
        <v>743.5</v>
      </c>
      <c r="AQ4" s="4">
        <f t="shared" ref="AQ4:AQ15" si="14">Z4/AP4</f>
        <v>2948.2488231338266</v>
      </c>
    </row>
    <row r="5" spans="2:43" x14ac:dyDescent="0.25">
      <c r="B5" s="9" t="s">
        <v>2</v>
      </c>
      <c r="C5" s="4">
        <v>593</v>
      </c>
      <c r="D5" s="4">
        <v>759.5</v>
      </c>
      <c r="E5" s="4">
        <v>617.5</v>
      </c>
      <c r="F5" s="4">
        <v>1149</v>
      </c>
      <c r="G5" s="4">
        <v>23</v>
      </c>
      <c r="H5" s="9"/>
      <c r="I5" s="4">
        <v>588</v>
      </c>
      <c r="J5" s="4">
        <v>750.5</v>
      </c>
      <c r="K5" s="4">
        <v>574</v>
      </c>
      <c r="L5" s="4">
        <v>1142</v>
      </c>
      <c r="M5" s="4">
        <v>15</v>
      </c>
      <c r="O5" s="10">
        <f t="shared" si="4"/>
        <v>-8.4317032040472171E-3</v>
      </c>
      <c r="P5" s="3">
        <f t="shared" si="4"/>
        <v>-1.1849901250822911E-2</v>
      </c>
      <c r="Q5" s="3">
        <f t="shared" si="4"/>
        <v>-7.0445344129554652E-2</v>
      </c>
      <c r="R5" s="3">
        <f t="shared" si="4"/>
        <v>-6.0922541340295913E-3</v>
      </c>
      <c r="S5" s="3">
        <f t="shared" si="4"/>
        <v>-0.34782608695652173</v>
      </c>
      <c r="T5" s="3">
        <f t="shared" si="5"/>
        <v>-2.3074474856779121E-2</v>
      </c>
      <c r="U5" s="3"/>
      <c r="V5" s="15">
        <v>8358127</v>
      </c>
      <c r="W5" s="13">
        <v>8010720</v>
      </c>
      <c r="X5" s="13">
        <f t="shared" si="6"/>
        <v>-347407</v>
      </c>
      <c r="Y5" s="14">
        <v>-4.1599999999999998E-2</v>
      </c>
      <c r="Z5" s="4">
        <v>8107383</v>
      </c>
      <c r="AA5" s="4">
        <f t="shared" si="7"/>
        <v>-250744</v>
      </c>
      <c r="AB5" s="3">
        <v>-0.03</v>
      </c>
      <c r="AD5" s="4">
        <v>2999</v>
      </c>
      <c r="AE5" s="4">
        <v>8152</v>
      </c>
      <c r="AF5" s="3">
        <f t="shared" si="8"/>
        <v>0.36788518155053973</v>
      </c>
      <c r="AG5" s="16">
        <f t="shared" si="9"/>
        <v>4.6756364883615786E-2</v>
      </c>
      <c r="AI5" s="16">
        <f t="shared" si="10"/>
        <v>4.2080268421731834E-2</v>
      </c>
      <c r="AJ5" s="16"/>
      <c r="AK5" s="13">
        <v>2086</v>
      </c>
      <c r="AL5" s="4">
        <v>8152</v>
      </c>
      <c r="AM5" s="16">
        <f t="shared" si="11"/>
        <v>0.2558881256133464</v>
      </c>
      <c r="AN5" s="16">
        <f t="shared" si="12"/>
        <v>3.7285287861726274E-2</v>
      </c>
      <c r="AO5" s="16"/>
      <c r="AP5" s="4">
        <f t="shared" si="13"/>
        <v>3069.5</v>
      </c>
      <c r="AQ5" s="4">
        <f t="shared" si="14"/>
        <v>2641.2715425965139</v>
      </c>
    </row>
    <row r="6" spans="2:43" x14ac:dyDescent="0.25">
      <c r="B6" s="9" t="s">
        <v>3</v>
      </c>
      <c r="C6" s="4">
        <v>128.5</v>
      </c>
      <c r="D6" s="4">
        <v>129.5</v>
      </c>
      <c r="E6" s="4">
        <v>158</v>
      </c>
      <c r="F6" s="4">
        <v>246</v>
      </c>
      <c r="G6" s="4">
        <v>5.5</v>
      </c>
      <c r="H6" s="9"/>
      <c r="I6" s="4">
        <v>98.5</v>
      </c>
      <c r="J6" s="4">
        <v>163.5</v>
      </c>
      <c r="K6" s="4">
        <v>132.5</v>
      </c>
      <c r="L6" s="4">
        <v>235</v>
      </c>
      <c r="M6" s="4">
        <v>3.5</v>
      </c>
      <c r="O6" s="10">
        <f t="shared" si="4"/>
        <v>-0.23346303501945526</v>
      </c>
      <c r="P6" s="3">
        <f t="shared" si="4"/>
        <v>0.26254826254826252</v>
      </c>
      <c r="Q6" s="3">
        <f t="shared" si="4"/>
        <v>-0.16139240506329114</v>
      </c>
      <c r="R6" s="3">
        <f t="shared" si="4"/>
        <v>-4.4715447154471545E-2</v>
      </c>
      <c r="S6" s="3">
        <f t="shared" si="4"/>
        <v>-0.36363636363636365</v>
      </c>
      <c r="T6" s="3">
        <f t="shared" si="5"/>
        <v>-5.1685393258426963E-2</v>
      </c>
      <c r="U6" s="3"/>
      <c r="V6" s="15">
        <v>1618343</v>
      </c>
      <c r="W6" s="13">
        <v>1664050</v>
      </c>
      <c r="X6" s="13">
        <f t="shared" si="6"/>
        <v>45707</v>
      </c>
      <c r="Y6" s="14">
        <v>2.8199999999999999E-2</v>
      </c>
      <c r="Z6" s="4">
        <v>1664050</v>
      </c>
      <c r="AA6" s="4">
        <f t="shared" si="7"/>
        <v>45707</v>
      </c>
      <c r="AB6" s="3">
        <v>2.8199999999999999E-2</v>
      </c>
      <c r="AD6" s="4">
        <v>808</v>
      </c>
      <c r="AE6" s="4">
        <v>3588</v>
      </c>
      <c r="AF6" s="3">
        <f t="shared" si="8"/>
        <v>0.22519509476031216</v>
      </c>
      <c r="AG6" s="16">
        <f t="shared" si="9"/>
        <v>1.2597246690884146E-2</v>
      </c>
      <c r="AI6" s="16">
        <f t="shared" si="10"/>
        <v>1.8521099496709253E-2</v>
      </c>
      <c r="AJ6" s="16"/>
      <c r="AK6" s="13">
        <v>513</v>
      </c>
      <c r="AL6" s="4">
        <v>3588</v>
      </c>
      <c r="AM6" s="16">
        <f t="shared" si="11"/>
        <v>0.14297658862876253</v>
      </c>
      <c r="AN6" s="16">
        <f t="shared" si="12"/>
        <v>9.1693924607217543E-3</v>
      </c>
      <c r="AO6" s="16"/>
      <c r="AP6" s="4">
        <f t="shared" si="13"/>
        <v>633</v>
      </c>
      <c r="AQ6" s="4">
        <f t="shared" si="14"/>
        <v>2628.830963665087</v>
      </c>
    </row>
    <row r="7" spans="2:43" x14ac:dyDescent="0.25">
      <c r="B7" s="9" t="s">
        <v>4</v>
      </c>
      <c r="C7" s="4">
        <v>1168.5</v>
      </c>
      <c r="D7" s="4">
        <v>1033</v>
      </c>
      <c r="E7" s="4">
        <v>1245</v>
      </c>
      <c r="F7" s="4">
        <v>1723.5</v>
      </c>
      <c r="G7" s="4">
        <v>15</v>
      </c>
      <c r="H7" s="9"/>
      <c r="I7" s="4">
        <v>1176.5</v>
      </c>
      <c r="J7" s="4">
        <v>1007.5</v>
      </c>
      <c r="K7" s="4">
        <v>1240.5</v>
      </c>
      <c r="L7" s="4">
        <v>1669</v>
      </c>
      <c r="M7" s="4">
        <v>11.5</v>
      </c>
      <c r="O7" s="10">
        <f t="shared" si="4"/>
        <v>6.8463842533162175E-3</v>
      </c>
      <c r="P7" s="3">
        <f t="shared" si="4"/>
        <v>-2.4685382381413358E-2</v>
      </c>
      <c r="Q7" s="3">
        <f t="shared" si="4"/>
        <v>-3.6144578313253013E-3</v>
      </c>
      <c r="R7" s="3">
        <f t="shared" si="4"/>
        <v>-3.1621700029010734E-2</v>
      </c>
      <c r="S7" s="3">
        <f t="shared" si="4"/>
        <v>-0.23333333333333334</v>
      </c>
      <c r="T7" s="3">
        <f t="shared" si="5"/>
        <v>-1.5429122468659595E-2</v>
      </c>
      <c r="U7" s="3"/>
      <c r="V7" s="15">
        <v>13125938</v>
      </c>
      <c r="W7" s="13">
        <v>13200570</v>
      </c>
      <c r="X7" s="13">
        <f t="shared" si="6"/>
        <v>74632</v>
      </c>
      <c r="Y7" s="14">
        <v>5.7000000000000002E-3</v>
      </c>
      <c r="Z7" s="4">
        <v>13200570</v>
      </c>
      <c r="AA7" s="4">
        <f t="shared" si="7"/>
        <v>74632</v>
      </c>
      <c r="AB7" s="3">
        <v>5.7000000000000002E-3</v>
      </c>
      <c r="AD7" s="4">
        <v>7370</v>
      </c>
      <c r="AE7" s="4">
        <v>25490</v>
      </c>
      <c r="AF7" s="3">
        <f t="shared" si="8"/>
        <v>0.2891329933307179</v>
      </c>
      <c r="AG7" s="16">
        <f t="shared" si="9"/>
        <v>0.11490310409878236</v>
      </c>
      <c r="AI7" s="16">
        <f t="shared" si="10"/>
        <v>0.13157826816363402</v>
      </c>
      <c r="AJ7" s="16"/>
      <c r="AK7" s="13">
        <v>5868</v>
      </c>
      <c r="AL7" s="4">
        <v>25490</v>
      </c>
      <c r="AM7" s="16">
        <f t="shared" si="11"/>
        <v>0.23020792467634366</v>
      </c>
      <c r="AN7" s="16">
        <f t="shared" si="12"/>
        <v>0.10488498042790498</v>
      </c>
      <c r="AO7" s="16"/>
      <c r="AP7" s="4">
        <f t="shared" si="13"/>
        <v>5105</v>
      </c>
      <c r="AQ7" s="4">
        <f t="shared" si="14"/>
        <v>2585.8119490695399</v>
      </c>
    </row>
    <row r="8" spans="2:43" x14ac:dyDescent="0.25">
      <c r="B8" s="9" t="s">
        <v>5</v>
      </c>
      <c r="C8" s="4">
        <v>338.5</v>
      </c>
      <c r="D8" s="4">
        <v>336.5</v>
      </c>
      <c r="E8" s="4">
        <v>333</v>
      </c>
      <c r="F8" s="4">
        <v>715.5</v>
      </c>
      <c r="G8" s="4">
        <v>13</v>
      </c>
      <c r="H8" s="9"/>
      <c r="I8" s="4">
        <v>298.5</v>
      </c>
      <c r="J8" s="4">
        <v>278.5</v>
      </c>
      <c r="K8" s="4">
        <v>355</v>
      </c>
      <c r="L8" s="4">
        <v>676</v>
      </c>
      <c r="M8" s="4">
        <v>11</v>
      </c>
      <c r="O8" s="10">
        <f t="shared" si="4"/>
        <v>-0.11816838995568685</v>
      </c>
      <c r="P8" s="3">
        <f t="shared" si="4"/>
        <v>-0.17236255572065379</v>
      </c>
      <c r="Q8" s="3">
        <f t="shared" si="4"/>
        <v>6.6066066066066062E-2</v>
      </c>
      <c r="R8" s="3">
        <f t="shared" si="4"/>
        <v>-5.5206149545772187E-2</v>
      </c>
      <c r="S8" s="3">
        <f t="shared" si="4"/>
        <v>-0.15384615384615385</v>
      </c>
      <c r="T8" s="3">
        <f t="shared" si="5"/>
        <v>-6.7664843075151165E-2</v>
      </c>
      <c r="U8" s="3"/>
      <c r="V8" s="15">
        <v>4579037</v>
      </c>
      <c r="W8" s="13">
        <v>4295990</v>
      </c>
      <c r="X8" s="13">
        <f t="shared" si="6"/>
        <v>-283047</v>
      </c>
      <c r="Y8" s="14">
        <v>-6.1800000000000001E-2</v>
      </c>
      <c r="Z8" s="4">
        <v>4441666</v>
      </c>
      <c r="AA8" s="4">
        <f t="shared" si="7"/>
        <v>-137371</v>
      </c>
      <c r="AB8" s="3">
        <v>-0.03</v>
      </c>
      <c r="AF8" s="3"/>
      <c r="AG8" s="16"/>
      <c r="AI8" s="16">
        <f t="shared" si="10"/>
        <v>0</v>
      </c>
      <c r="AJ8" s="16"/>
      <c r="AK8" s="13"/>
      <c r="AM8" s="16"/>
      <c r="AN8" s="16"/>
      <c r="AO8" s="16"/>
      <c r="AP8" s="4">
        <f t="shared" si="13"/>
        <v>1619</v>
      </c>
      <c r="AQ8" s="4">
        <f t="shared" si="14"/>
        <v>2743.4626312538603</v>
      </c>
    </row>
    <row r="9" spans="2:43" x14ac:dyDescent="0.25">
      <c r="B9" s="9" t="s">
        <v>6</v>
      </c>
      <c r="C9" s="4">
        <v>53.5</v>
      </c>
      <c r="D9" s="4">
        <v>97.5</v>
      </c>
      <c r="E9" s="4">
        <v>93.5</v>
      </c>
      <c r="F9" s="4">
        <v>251</v>
      </c>
      <c r="G9" s="4">
        <v>2</v>
      </c>
      <c r="H9" s="9"/>
      <c r="I9" s="4">
        <v>64.5</v>
      </c>
      <c r="J9" s="4">
        <v>112</v>
      </c>
      <c r="K9" s="4">
        <v>110.5</v>
      </c>
      <c r="L9" s="4">
        <v>210</v>
      </c>
      <c r="M9" s="4">
        <v>2</v>
      </c>
      <c r="O9" s="10">
        <f t="shared" si="4"/>
        <v>0.20560747663551401</v>
      </c>
      <c r="P9" s="3">
        <f t="shared" si="4"/>
        <v>0.14871794871794872</v>
      </c>
      <c r="Q9" s="3">
        <f t="shared" si="4"/>
        <v>0.18181818181818182</v>
      </c>
      <c r="R9" s="3">
        <f t="shared" si="4"/>
        <v>-0.16334661354581673</v>
      </c>
      <c r="S9" s="3">
        <f t="shared" si="4"/>
        <v>0</v>
      </c>
      <c r="T9" s="3">
        <f t="shared" si="5"/>
        <v>3.015075376884422E-3</v>
      </c>
      <c r="U9" s="3"/>
      <c r="V9" s="15">
        <v>1497559</v>
      </c>
      <c r="W9" s="13">
        <v>1335400</v>
      </c>
      <c r="X9" s="13">
        <f t="shared" si="6"/>
        <v>-162159</v>
      </c>
      <c r="Y9" s="14">
        <v>-0.10829999999999999</v>
      </c>
      <c r="Z9" s="4">
        <v>1452632</v>
      </c>
      <c r="AA9" s="4">
        <f t="shared" si="7"/>
        <v>-44927</v>
      </c>
      <c r="AB9" s="3">
        <v>-0.03</v>
      </c>
      <c r="AD9" s="4">
        <v>500</v>
      </c>
      <c r="AE9" s="4">
        <v>1593</v>
      </c>
      <c r="AF9" s="3">
        <f t="shared" si="8"/>
        <v>0.31387319522912743</v>
      </c>
      <c r="AG9" s="16">
        <f t="shared" si="9"/>
        <v>7.7953259225768227E-3</v>
      </c>
      <c r="AI9" s="16">
        <f t="shared" si="10"/>
        <v>8.2229965156794434E-3</v>
      </c>
      <c r="AJ9" s="16"/>
      <c r="AK9" s="13">
        <v>372</v>
      </c>
      <c r="AL9" s="4">
        <v>1593</v>
      </c>
      <c r="AM9" s="16">
        <f t="shared" si="11"/>
        <v>0.2335216572504708</v>
      </c>
      <c r="AN9" s="16">
        <f t="shared" si="12"/>
        <v>6.6491500884765936E-3</v>
      </c>
      <c r="AO9" s="16"/>
      <c r="AP9" s="4">
        <f t="shared" si="13"/>
        <v>499</v>
      </c>
      <c r="AQ9" s="4">
        <f t="shared" si="14"/>
        <v>2911.0861723446892</v>
      </c>
    </row>
    <row r="10" spans="2:43" x14ac:dyDescent="0.25">
      <c r="B10" s="9" t="s">
        <v>7</v>
      </c>
      <c r="C10" s="4">
        <v>1498.5</v>
      </c>
      <c r="D10" s="4">
        <v>1421</v>
      </c>
      <c r="E10" s="4">
        <v>1700.5</v>
      </c>
      <c r="F10" s="4">
        <v>3579.5</v>
      </c>
      <c r="G10" s="4">
        <v>24.5</v>
      </c>
      <c r="H10" s="9"/>
      <c r="I10" s="4">
        <v>1454</v>
      </c>
      <c r="J10" s="4">
        <v>1385</v>
      </c>
      <c r="K10" s="4">
        <v>1627.5</v>
      </c>
      <c r="L10" s="4">
        <v>3397</v>
      </c>
      <c r="M10" s="4">
        <v>15.5</v>
      </c>
      <c r="O10" s="10">
        <f t="shared" si="4"/>
        <v>-2.9696363029696363E-2</v>
      </c>
      <c r="P10" s="3">
        <f t="shared" si="4"/>
        <v>-2.5334271639690358E-2</v>
      </c>
      <c r="Q10" s="3">
        <f t="shared" si="4"/>
        <v>-4.2928550426345191E-2</v>
      </c>
      <c r="R10" s="3">
        <f t="shared" si="4"/>
        <v>-5.0984774409833775E-2</v>
      </c>
      <c r="S10" s="3">
        <f t="shared" si="4"/>
        <v>-0.36734693877551022</v>
      </c>
      <c r="T10" s="3">
        <f t="shared" si="5"/>
        <v>-4.1950389105058362E-2</v>
      </c>
      <c r="U10" s="3"/>
      <c r="V10" s="15">
        <v>20913437</v>
      </c>
      <c r="W10" s="13">
        <v>20958120</v>
      </c>
      <c r="X10" s="13">
        <f t="shared" si="6"/>
        <v>44683</v>
      </c>
      <c r="Y10" s="14">
        <v>2.0999999999999999E-3</v>
      </c>
      <c r="Z10" s="4">
        <v>20958120</v>
      </c>
      <c r="AA10" s="4">
        <f t="shared" si="7"/>
        <v>44683</v>
      </c>
      <c r="AB10" s="3">
        <v>2.0999999999999999E-3</v>
      </c>
      <c r="AD10" s="4">
        <v>8272</v>
      </c>
      <c r="AE10" s="4">
        <v>19399</v>
      </c>
      <c r="AF10" s="3">
        <f t="shared" si="8"/>
        <v>0.42641373266663229</v>
      </c>
      <c r="AG10" s="16">
        <f t="shared" si="9"/>
        <v>0.12896587206311097</v>
      </c>
      <c r="AI10" s="16">
        <f t="shared" si="10"/>
        <v>0.10013679184410891</v>
      </c>
      <c r="AJ10" s="16"/>
      <c r="AK10" s="13">
        <v>7558</v>
      </c>
      <c r="AL10" s="4">
        <v>19399</v>
      </c>
      <c r="AM10" s="16">
        <f t="shared" si="11"/>
        <v>0.38960771173771847</v>
      </c>
      <c r="AN10" s="16">
        <f t="shared" si="12"/>
        <v>0.13509214077609166</v>
      </c>
      <c r="AO10" s="16"/>
      <c r="AP10" s="4">
        <f t="shared" si="13"/>
        <v>7879</v>
      </c>
      <c r="AQ10" s="4">
        <f t="shared" si="14"/>
        <v>2659.997461606803</v>
      </c>
    </row>
    <row r="11" spans="2:43" x14ac:dyDescent="0.25">
      <c r="B11" s="9" t="s">
        <v>8</v>
      </c>
      <c r="C11" s="4">
        <v>528</v>
      </c>
      <c r="D11" s="4">
        <v>819</v>
      </c>
      <c r="E11" s="4">
        <v>915.5</v>
      </c>
      <c r="F11" s="4">
        <v>1869</v>
      </c>
      <c r="G11" s="4">
        <v>13.5</v>
      </c>
      <c r="H11" s="9"/>
      <c r="I11" s="4">
        <v>583.5</v>
      </c>
      <c r="J11" s="4">
        <v>766</v>
      </c>
      <c r="K11" s="4">
        <v>896.5</v>
      </c>
      <c r="L11" s="4">
        <v>1955.5</v>
      </c>
      <c r="M11" s="4">
        <v>31</v>
      </c>
      <c r="O11" s="10">
        <f t="shared" si="4"/>
        <v>0.10511363636363637</v>
      </c>
      <c r="P11" s="3">
        <f t="shared" si="4"/>
        <v>-6.4713064713064719E-2</v>
      </c>
      <c r="Q11" s="3">
        <f t="shared" si="4"/>
        <v>-2.0753686510103769E-2</v>
      </c>
      <c r="R11" s="3">
        <f t="shared" si="4"/>
        <v>4.6281433921883358E-2</v>
      </c>
      <c r="S11" s="3">
        <f t="shared" si="4"/>
        <v>1.2962962962962963</v>
      </c>
      <c r="T11" s="3">
        <f t="shared" si="5"/>
        <v>2.1109770808202654E-2</v>
      </c>
      <c r="U11" s="3"/>
      <c r="V11" s="15">
        <v>10546316</v>
      </c>
      <c r="W11" s="13">
        <v>11414320</v>
      </c>
      <c r="X11" s="13">
        <f t="shared" si="6"/>
        <v>868004</v>
      </c>
      <c r="Y11" s="14">
        <v>8.2299999999999998E-2</v>
      </c>
      <c r="Z11" s="4">
        <v>11073632</v>
      </c>
      <c r="AA11" s="4">
        <f t="shared" si="7"/>
        <v>527316</v>
      </c>
      <c r="AB11" s="3">
        <v>0.05</v>
      </c>
      <c r="AD11" s="4">
        <v>14747</v>
      </c>
      <c r="AE11" s="4">
        <v>46499</v>
      </c>
      <c r="AF11" s="3">
        <f t="shared" si="8"/>
        <v>0.31714660530333988</v>
      </c>
      <c r="AG11" s="16">
        <f t="shared" si="9"/>
        <v>0.22991534276048081</v>
      </c>
      <c r="AI11" s="16">
        <f t="shared" si="10"/>
        <v>0.24002580978190735</v>
      </c>
      <c r="AJ11" s="16"/>
      <c r="AK11" s="13">
        <v>11322</v>
      </c>
      <c r="AL11" s="4">
        <v>46499</v>
      </c>
      <c r="AM11" s="16">
        <f t="shared" si="11"/>
        <v>0.24348910729262996</v>
      </c>
      <c r="AN11" s="16">
        <f t="shared" si="12"/>
        <v>0.2023701002734731</v>
      </c>
      <c r="AO11" s="16"/>
      <c r="AP11" s="4">
        <f t="shared" si="13"/>
        <v>4232.5</v>
      </c>
      <c r="AQ11" s="4">
        <f t="shared" si="14"/>
        <v>2616.3336089781451</v>
      </c>
    </row>
    <row r="12" spans="2:43" x14ac:dyDescent="0.25">
      <c r="B12" s="9" t="s">
        <v>9</v>
      </c>
      <c r="C12" s="4">
        <v>627.5</v>
      </c>
      <c r="D12" s="4">
        <v>620</v>
      </c>
      <c r="E12" s="4">
        <v>762</v>
      </c>
      <c r="F12" s="4">
        <v>1489</v>
      </c>
      <c r="G12" s="4">
        <v>29.5</v>
      </c>
      <c r="H12" s="11"/>
      <c r="I12" s="4">
        <v>587.5</v>
      </c>
      <c r="J12" s="4">
        <v>622</v>
      </c>
      <c r="K12" s="4">
        <v>675</v>
      </c>
      <c r="L12" s="4">
        <v>1517</v>
      </c>
      <c r="M12" s="4">
        <v>45</v>
      </c>
      <c r="O12" s="10">
        <f t="shared" si="4"/>
        <v>-6.3745019920318724E-2</v>
      </c>
      <c r="P12" s="3">
        <f t="shared" si="4"/>
        <v>3.2258064516129032E-3</v>
      </c>
      <c r="Q12" s="3">
        <f t="shared" si="4"/>
        <v>-0.1141732283464567</v>
      </c>
      <c r="R12" s="3">
        <f t="shared" si="4"/>
        <v>1.880456682337139E-2</v>
      </c>
      <c r="S12" s="3">
        <f t="shared" si="4"/>
        <v>0.52542372881355937</v>
      </c>
      <c r="T12" s="3">
        <f t="shared" si="5"/>
        <v>-2.3100907029478458E-2</v>
      </c>
      <c r="U12" s="3"/>
      <c r="V12" s="15">
        <v>8941951</v>
      </c>
      <c r="W12" s="13">
        <v>9179750</v>
      </c>
      <c r="X12" s="13">
        <f t="shared" si="6"/>
        <v>237799</v>
      </c>
      <c r="Y12" s="14">
        <v>2.6599999999999999E-2</v>
      </c>
      <c r="Z12" s="4">
        <v>9179750</v>
      </c>
      <c r="AA12" s="4">
        <f t="shared" si="7"/>
        <v>237799</v>
      </c>
      <c r="AB12" s="3">
        <v>2.6599999999999999E-2</v>
      </c>
      <c r="AF12" s="3"/>
      <c r="AG12" s="16"/>
      <c r="AI12" s="16"/>
      <c r="AJ12" s="16"/>
      <c r="AK12" s="13"/>
      <c r="AM12" s="16"/>
      <c r="AN12" s="16"/>
      <c r="AO12" s="16"/>
      <c r="AP12" s="4">
        <f t="shared" si="13"/>
        <v>3446.5</v>
      </c>
      <c r="AQ12" s="4">
        <f t="shared" si="14"/>
        <v>2663.4992020890759</v>
      </c>
    </row>
    <row r="13" spans="2:43" x14ac:dyDescent="0.25">
      <c r="B13" s="9" t="s">
        <v>10</v>
      </c>
      <c r="C13" s="4">
        <v>654.5</v>
      </c>
      <c r="D13" s="4">
        <v>729.5</v>
      </c>
      <c r="E13" s="4">
        <v>1083.5</v>
      </c>
      <c r="F13" s="4">
        <v>1973</v>
      </c>
      <c r="G13" s="4">
        <v>9.5</v>
      </c>
      <c r="H13" s="9"/>
      <c r="I13" s="4">
        <v>613.5</v>
      </c>
      <c r="J13" s="4">
        <v>755</v>
      </c>
      <c r="K13" s="4">
        <v>1062</v>
      </c>
      <c r="L13" s="4">
        <v>2028.5</v>
      </c>
      <c r="M13" s="4">
        <v>20</v>
      </c>
      <c r="O13" s="10">
        <f t="shared" si="4"/>
        <v>-6.2643239113827354E-2</v>
      </c>
      <c r="P13" s="3">
        <f t="shared" si="4"/>
        <v>3.495544893762851E-2</v>
      </c>
      <c r="Q13" s="3">
        <f t="shared" si="4"/>
        <v>-1.9843101061375174E-2</v>
      </c>
      <c r="R13" s="3">
        <f t="shared" si="4"/>
        <v>2.8129751647237709E-2</v>
      </c>
      <c r="S13" s="3">
        <f t="shared" si="4"/>
        <v>1.1052631578947369</v>
      </c>
      <c r="T13" s="3">
        <f t="shared" si="5"/>
        <v>6.5168539325842698E-3</v>
      </c>
      <c r="U13" s="3"/>
      <c r="V13" s="15">
        <v>11286802</v>
      </c>
      <c r="W13" s="13">
        <v>12095510</v>
      </c>
      <c r="X13" s="13">
        <f t="shared" si="6"/>
        <v>808708</v>
      </c>
      <c r="Y13" s="14">
        <v>7.17E-2</v>
      </c>
      <c r="Z13" s="4">
        <v>11851142</v>
      </c>
      <c r="AA13" s="4">
        <f t="shared" si="7"/>
        <v>564340</v>
      </c>
      <c r="AB13" s="3">
        <v>0.05</v>
      </c>
      <c r="AF13" s="3"/>
      <c r="AG13" s="16"/>
      <c r="AI13" s="16"/>
      <c r="AJ13" s="16"/>
      <c r="AK13" s="13"/>
      <c r="AM13" s="16"/>
      <c r="AN13" s="16"/>
      <c r="AO13" s="16"/>
      <c r="AP13" s="4">
        <f t="shared" si="13"/>
        <v>4479</v>
      </c>
      <c r="AQ13" s="4">
        <f t="shared" si="14"/>
        <v>2645.9348068765348</v>
      </c>
    </row>
    <row r="14" spans="2:43" x14ac:dyDescent="0.25">
      <c r="B14" s="9" t="s">
        <v>11</v>
      </c>
      <c r="C14" s="4">
        <v>394</v>
      </c>
      <c r="D14" s="4">
        <v>527</v>
      </c>
      <c r="E14" s="4">
        <v>483.5</v>
      </c>
      <c r="F14" s="4">
        <v>1104</v>
      </c>
      <c r="G14" s="4">
        <v>3</v>
      </c>
      <c r="H14" s="9"/>
      <c r="I14" s="4">
        <v>647</v>
      </c>
      <c r="J14" s="4">
        <v>572.5</v>
      </c>
      <c r="K14" s="4">
        <v>634.5</v>
      </c>
      <c r="L14" s="4">
        <v>1288.5</v>
      </c>
      <c r="M14" s="4">
        <v>10</v>
      </c>
      <c r="O14" s="10">
        <f t="shared" si="4"/>
        <v>0.64213197969543145</v>
      </c>
      <c r="P14" s="3">
        <f t="shared" si="4"/>
        <v>8.6337760910815936E-2</v>
      </c>
      <c r="Q14" s="3">
        <f t="shared" si="4"/>
        <v>0.31230610134436404</v>
      </c>
      <c r="R14" s="3">
        <f t="shared" si="4"/>
        <v>0.1671195652173913</v>
      </c>
      <c r="S14" s="3">
        <f t="shared" si="4"/>
        <v>2.3333333333333335</v>
      </c>
      <c r="T14" s="3">
        <f t="shared" si="5"/>
        <v>0.25522596058132591</v>
      </c>
      <c r="U14" s="3"/>
      <c r="V14" s="15">
        <v>7280013</v>
      </c>
      <c r="W14" s="13">
        <v>8308430</v>
      </c>
      <c r="X14" s="13">
        <f t="shared" si="6"/>
        <v>1028417</v>
      </c>
      <c r="Y14" s="14">
        <v>0.14130000000000001</v>
      </c>
      <c r="Z14" s="4">
        <v>7644014</v>
      </c>
      <c r="AA14" s="4">
        <f t="shared" si="7"/>
        <v>364001</v>
      </c>
      <c r="AB14" s="3">
        <v>0.05</v>
      </c>
      <c r="AD14" s="4">
        <v>3550</v>
      </c>
      <c r="AE14" s="4">
        <v>10781</v>
      </c>
      <c r="AF14" s="3">
        <f t="shared" si="8"/>
        <v>0.32928299786661719</v>
      </c>
      <c r="AG14" s="16">
        <f t="shared" si="9"/>
        <v>5.5346814050295443E-2</v>
      </c>
      <c r="AI14" s="16">
        <f t="shared" si="10"/>
        <v>5.5651051748612727E-2</v>
      </c>
      <c r="AJ14" s="16"/>
      <c r="AK14" s="13">
        <v>2752</v>
      </c>
      <c r="AL14" s="4">
        <v>10781</v>
      </c>
      <c r="AM14" s="16">
        <f t="shared" si="11"/>
        <v>0.25526389017716355</v>
      </c>
      <c r="AN14" s="16">
        <f t="shared" si="12"/>
        <v>4.9189411407224694E-2</v>
      </c>
      <c r="AO14" s="16"/>
      <c r="AP14" s="4">
        <f t="shared" si="13"/>
        <v>3152.5</v>
      </c>
      <c r="AQ14" s="4">
        <f t="shared" si="14"/>
        <v>2424.7467089611418</v>
      </c>
    </row>
    <row r="15" spans="2:43" x14ac:dyDescent="0.25">
      <c r="B15" s="9" t="s">
        <v>45</v>
      </c>
      <c r="C15" s="4">
        <v>65.5</v>
      </c>
      <c r="D15" s="4">
        <v>99</v>
      </c>
      <c r="E15" s="4">
        <v>78.5</v>
      </c>
      <c r="F15" s="4">
        <v>202</v>
      </c>
      <c r="G15" s="4">
        <v>0.5</v>
      </c>
      <c r="H15" s="9"/>
      <c r="I15" s="4">
        <v>71.5</v>
      </c>
      <c r="J15" s="4">
        <v>98</v>
      </c>
      <c r="K15" s="4">
        <v>92.5</v>
      </c>
      <c r="L15" s="4">
        <v>193.5</v>
      </c>
      <c r="M15" s="4">
        <v>1</v>
      </c>
      <c r="O15" s="10">
        <f t="shared" si="4"/>
        <v>9.1603053435114504E-2</v>
      </c>
      <c r="P15" s="3">
        <f t="shared" si="4"/>
        <v>-1.0101010101010102E-2</v>
      </c>
      <c r="Q15" s="3">
        <f t="shared" si="4"/>
        <v>0.17834394904458598</v>
      </c>
      <c r="R15" s="3">
        <f t="shared" si="4"/>
        <v>-4.2079207920792082E-2</v>
      </c>
      <c r="S15" s="3">
        <f t="shared" si="4"/>
        <v>1</v>
      </c>
      <c r="T15" s="3">
        <f t="shared" si="5"/>
        <v>2.4691358024691357E-2</v>
      </c>
      <c r="U15" s="3"/>
      <c r="V15" s="15">
        <v>1310195</v>
      </c>
      <c r="W15" s="13">
        <v>1215720</v>
      </c>
      <c r="X15" s="13">
        <f t="shared" si="6"/>
        <v>-94475</v>
      </c>
      <c r="Y15" s="14">
        <v>-7.2099999999999997E-2</v>
      </c>
      <c r="Z15" s="4">
        <v>1270889</v>
      </c>
      <c r="AA15" s="4">
        <f t="shared" si="7"/>
        <v>-39306</v>
      </c>
      <c r="AB15" s="3">
        <v>-0.03</v>
      </c>
      <c r="AD15" s="4">
        <v>499</v>
      </c>
      <c r="AE15" s="4">
        <v>1889</v>
      </c>
      <c r="AF15" s="3">
        <f t="shared" si="8"/>
        <v>0.2641609317098994</v>
      </c>
      <c r="AG15" s="16">
        <f t="shared" si="9"/>
        <v>7.7797352707316692E-3</v>
      </c>
      <c r="AI15" s="16">
        <f t="shared" si="10"/>
        <v>9.7509356045941409E-3</v>
      </c>
      <c r="AJ15" s="16"/>
      <c r="AK15" s="13">
        <v>373</v>
      </c>
      <c r="AL15" s="4">
        <v>1889</v>
      </c>
      <c r="AM15" s="16">
        <f t="shared" si="11"/>
        <v>0.19745897300158813</v>
      </c>
      <c r="AN15" s="16">
        <f t="shared" si="12"/>
        <v>6.667024147854219E-3</v>
      </c>
      <c r="AO15" s="16"/>
      <c r="AP15" s="4">
        <f t="shared" si="13"/>
        <v>456.5</v>
      </c>
      <c r="AQ15" s="4">
        <f t="shared" si="14"/>
        <v>2783.984665936473</v>
      </c>
    </row>
    <row r="16" spans="2:43" x14ac:dyDescent="0.25">
      <c r="B16" s="9"/>
      <c r="O16" s="10"/>
      <c r="T16" s="3"/>
      <c r="U16" s="3"/>
      <c r="V16" s="3"/>
      <c r="W16" s="13"/>
      <c r="X16" s="13"/>
      <c r="Y16" s="13"/>
      <c r="AA16" s="4">
        <f t="shared" si="7"/>
        <v>0</v>
      </c>
      <c r="AF16" s="3"/>
      <c r="AG16" s="16"/>
      <c r="AI16" s="16"/>
      <c r="AJ16" s="16"/>
      <c r="AK16" s="13"/>
      <c r="AM16" s="16"/>
      <c r="AN16" s="16"/>
      <c r="AO16" s="16"/>
    </row>
    <row r="17" spans="2:43" x14ac:dyDescent="0.25">
      <c r="B17" s="7" t="s">
        <v>46</v>
      </c>
      <c r="C17" s="5">
        <f t="shared" ref="C17:G17" si="15">SUM(C18:C30)</f>
        <v>8668.5</v>
      </c>
      <c r="D17" s="5">
        <f t="shared" si="15"/>
        <v>10996.5</v>
      </c>
      <c r="E17" s="5">
        <f t="shared" si="15"/>
        <v>3</v>
      </c>
      <c r="F17" s="5">
        <f t="shared" si="15"/>
        <v>10.5</v>
      </c>
      <c r="G17" s="5">
        <f t="shared" si="15"/>
        <v>0</v>
      </c>
      <c r="H17" s="8"/>
      <c r="I17" s="5">
        <f>SUM(I18:I30)</f>
        <v>8311</v>
      </c>
      <c r="J17" s="5">
        <f t="shared" ref="J17:M17" si="16">SUM(J18:J30)</f>
        <v>10173</v>
      </c>
      <c r="K17" s="5">
        <f t="shared" si="16"/>
        <v>6</v>
      </c>
      <c r="L17" s="5">
        <f t="shared" si="16"/>
        <v>13</v>
      </c>
      <c r="M17" s="5">
        <f t="shared" si="16"/>
        <v>2.5</v>
      </c>
      <c r="O17" s="6">
        <f>(I17-C17)/C17</f>
        <v>-4.1241275883947624E-2</v>
      </c>
      <c r="P17" s="6">
        <f>(J17-D17)/D17</f>
        <v>-7.488746419315237E-2</v>
      </c>
      <c r="Q17" s="6">
        <f>(K17-E17)/E17</f>
        <v>1</v>
      </c>
      <c r="R17" s="6">
        <f>(L17-F17)/F17</f>
        <v>0.23809523809523808</v>
      </c>
      <c r="S17" s="6"/>
      <c r="T17" s="3">
        <f t="shared" si="5"/>
        <v>-5.9608201844652792E-2</v>
      </c>
      <c r="U17" s="3"/>
      <c r="V17" s="3"/>
      <c r="W17" s="13"/>
      <c r="X17" s="13"/>
      <c r="Y17" s="14"/>
      <c r="AA17" s="4">
        <f t="shared" si="7"/>
        <v>0</v>
      </c>
      <c r="AD17" s="4">
        <v>24457</v>
      </c>
      <c r="AE17" s="4">
        <v>74227</v>
      </c>
      <c r="AF17" s="3">
        <f t="shared" si="8"/>
        <v>0.32948926940331685</v>
      </c>
      <c r="AG17" s="16">
        <f t="shared" si="9"/>
        <v>0.3813005721769227</v>
      </c>
      <c r="AI17" s="16">
        <f t="shared" si="10"/>
        <v>0.38315653632726804</v>
      </c>
      <c r="AJ17" s="16"/>
      <c r="AK17" s="13">
        <v>24208</v>
      </c>
      <c r="AL17" s="4">
        <v>74227</v>
      </c>
      <c r="AM17" s="16">
        <f t="shared" si="11"/>
        <v>0.32613469492233282</v>
      </c>
      <c r="AN17" s="16">
        <f t="shared" si="12"/>
        <v>0.4326952294135521</v>
      </c>
      <c r="AO17" s="16"/>
      <c r="AP17" s="4">
        <f t="shared" ref="AP17:AP30" si="17">SUM(I17:M17)</f>
        <v>18505.5</v>
      </c>
      <c r="AQ17" s="4">
        <f t="shared" ref="AQ17:AQ30" si="18">Z17/AP17</f>
        <v>0</v>
      </c>
    </row>
    <row r="18" spans="2:43" x14ac:dyDescent="0.25">
      <c r="B18" s="9" t="s">
        <v>12</v>
      </c>
      <c r="C18" s="4">
        <v>585</v>
      </c>
      <c r="D18" s="4">
        <v>661</v>
      </c>
      <c r="H18" s="9"/>
      <c r="I18" s="4">
        <v>528.5</v>
      </c>
      <c r="J18" s="4">
        <v>598.5</v>
      </c>
      <c r="K18" s="4">
        <v>3</v>
      </c>
      <c r="O18" s="10">
        <f t="shared" ref="O18:P30" si="19">(I18-C18)/C18</f>
        <v>-9.6581196581196585E-2</v>
      </c>
      <c r="P18" s="3">
        <f t="shared" si="19"/>
        <v>-9.4553706505295002E-2</v>
      </c>
      <c r="T18" s="3">
        <f t="shared" si="5"/>
        <v>-9.3097913322632425E-2</v>
      </c>
      <c r="U18" s="3"/>
      <c r="V18" s="15">
        <v>3004148</v>
      </c>
      <c r="W18" s="13">
        <v>2499930</v>
      </c>
      <c r="X18" s="13">
        <f t="shared" si="6"/>
        <v>-504218</v>
      </c>
      <c r="Y18" s="14">
        <v>-0.1678</v>
      </c>
      <c r="Z18" s="4">
        <v>2914024</v>
      </c>
      <c r="AA18" s="4">
        <f t="shared" si="7"/>
        <v>-90124</v>
      </c>
      <c r="AB18" s="3">
        <v>-0.03</v>
      </c>
      <c r="AK18" s="13"/>
      <c r="AP18" s="4">
        <f t="shared" si="17"/>
        <v>1130</v>
      </c>
      <c r="AQ18" s="4">
        <f t="shared" si="18"/>
        <v>2578.7823008849559</v>
      </c>
    </row>
    <row r="19" spans="2:43" x14ac:dyDescent="0.25">
      <c r="B19" s="9" t="s">
        <v>13</v>
      </c>
      <c r="C19" s="4">
        <v>64.5</v>
      </c>
      <c r="D19" s="4">
        <v>155</v>
      </c>
      <c r="H19" s="9"/>
      <c r="I19" s="4">
        <v>58.5</v>
      </c>
      <c r="J19" s="4">
        <v>143</v>
      </c>
      <c r="O19" s="10">
        <f t="shared" si="19"/>
        <v>-9.3023255813953487E-2</v>
      </c>
      <c r="P19" s="3">
        <f t="shared" si="19"/>
        <v>-7.7419354838709681E-2</v>
      </c>
      <c r="T19" s="3">
        <f t="shared" si="5"/>
        <v>-8.2004555808656038E-2</v>
      </c>
      <c r="U19" s="3"/>
      <c r="V19" s="15">
        <v>476475</v>
      </c>
      <c r="W19" s="13">
        <v>460370</v>
      </c>
      <c r="X19" s="13">
        <f t="shared" si="6"/>
        <v>-16105</v>
      </c>
      <c r="Y19" s="14">
        <v>-3.3799999999999997E-2</v>
      </c>
      <c r="Z19" s="4">
        <v>462181</v>
      </c>
      <c r="AA19" s="4">
        <f t="shared" si="7"/>
        <v>-14294</v>
      </c>
      <c r="AB19" s="3">
        <v>-0.03</v>
      </c>
      <c r="AP19" s="4">
        <f t="shared" si="17"/>
        <v>201.5</v>
      </c>
      <c r="AQ19" s="4">
        <f t="shared" si="18"/>
        <v>2293.7022332506203</v>
      </c>
    </row>
    <row r="20" spans="2:43" x14ac:dyDescent="0.25">
      <c r="B20" s="9" t="s">
        <v>14</v>
      </c>
      <c r="C20" s="4">
        <v>843</v>
      </c>
      <c r="D20" s="4">
        <v>944.5</v>
      </c>
      <c r="H20" s="9"/>
      <c r="I20" s="4">
        <v>737</v>
      </c>
      <c r="J20" s="4">
        <v>824</v>
      </c>
      <c r="O20" s="10">
        <f t="shared" si="19"/>
        <v>-0.12574139976275209</v>
      </c>
      <c r="P20" s="3">
        <f t="shared" si="19"/>
        <v>-0.12758073054526203</v>
      </c>
      <c r="T20" s="3">
        <f t="shared" si="5"/>
        <v>-0.12671328671328672</v>
      </c>
      <c r="U20" s="3"/>
      <c r="V20" s="15">
        <v>3851839</v>
      </c>
      <c r="W20" s="13">
        <v>3434560</v>
      </c>
      <c r="X20" s="13">
        <f t="shared" si="6"/>
        <v>-417279</v>
      </c>
      <c r="Y20" s="14">
        <v>-0.10829999999999999</v>
      </c>
      <c r="Z20" s="4">
        <v>3736284</v>
      </c>
      <c r="AA20" s="4">
        <f t="shared" si="7"/>
        <v>-115555</v>
      </c>
      <c r="AB20" s="3">
        <v>-0.03</v>
      </c>
      <c r="AP20" s="4">
        <f t="shared" si="17"/>
        <v>1561</v>
      </c>
      <c r="AQ20" s="4">
        <f t="shared" si="18"/>
        <v>2393.5195387572071</v>
      </c>
    </row>
    <row r="21" spans="2:43" x14ac:dyDescent="0.25">
      <c r="B21" s="9" t="s">
        <v>15</v>
      </c>
      <c r="C21" s="4">
        <v>1167.5</v>
      </c>
      <c r="D21" s="4">
        <v>1182.5</v>
      </c>
      <c r="F21" s="4">
        <v>5.5</v>
      </c>
      <c r="H21" s="9"/>
      <c r="I21" s="4">
        <v>1169.5</v>
      </c>
      <c r="J21" s="4">
        <v>1046.5</v>
      </c>
      <c r="L21" s="4">
        <v>1.5</v>
      </c>
      <c r="M21" s="12">
        <v>0.5</v>
      </c>
      <c r="O21" s="10">
        <f t="shared" si="19"/>
        <v>1.7130620985010706E-3</v>
      </c>
      <c r="P21" s="3">
        <f t="shared" si="19"/>
        <v>-0.11501057082452432</v>
      </c>
      <c r="R21" s="3">
        <f>(L21-F21)/F21</f>
        <v>-0.72727272727272729</v>
      </c>
      <c r="T21" s="3">
        <f t="shared" si="5"/>
        <v>-5.8374018255147528E-2</v>
      </c>
      <c r="U21" s="3"/>
      <c r="V21" s="15">
        <v>5340274</v>
      </c>
      <c r="W21" s="13">
        <v>4842590</v>
      </c>
      <c r="X21" s="13">
        <f t="shared" si="6"/>
        <v>-497684</v>
      </c>
      <c r="Y21" s="14">
        <v>-9.3200000000000005E-2</v>
      </c>
      <c r="Z21" s="4">
        <v>5180066</v>
      </c>
      <c r="AA21" s="4">
        <f t="shared" si="7"/>
        <v>-160208</v>
      </c>
      <c r="AB21" s="3">
        <v>-0.03</v>
      </c>
      <c r="AP21" s="4">
        <f t="shared" si="17"/>
        <v>2218</v>
      </c>
      <c r="AQ21" s="4">
        <f t="shared" si="18"/>
        <v>2335.4670874661856</v>
      </c>
    </row>
    <row r="22" spans="2:43" x14ac:dyDescent="0.25">
      <c r="B22" s="9" t="s">
        <v>16</v>
      </c>
      <c r="C22" s="4">
        <v>1699.5</v>
      </c>
      <c r="D22" s="4">
        <v>2216.5</v>
      </c>
      <c r="H22" s="11"/>
      <c r="I22" s="4">
        <v>1706</v>
      </c>
      <c r="J22" s="4">
        <v>1881</v>
      </c>
      <c r="O22" s="10">
        <f t="shared" si="19"/>
        <v>3.8246543100912034E-3</v>
      </c>
      <c r="P22" s="3">
        <f t="shared" si="19"/>
        <v>-0.15136476426799009</v>
      </c>
      <c r="T22" s="3">
        <f t="shared" si="5"/>
        <v>-8.4014300306435141E-2</v>
      </c>
      <c r="U22" s="3"/>
      <c r="V22" s="15">
        <v>8960400</v>
      </c>
      <c r="W22" s="13">
        <v>7941750</v>
      </c>
      <c r="X22" s="13">
        <f t="shared" si="6"/>
        <v>-1018650</v>
      </c>
      <c r="Y22" s="14">
        <v>-0.1137</v>
      </c>
      <c r="Z22" s="4">
        <v>8691588</v>
      </c>
      <c r="AA22" s="4">
        <f t="shared" si="7"/>
        <v>-268812</v>
      </c>
      <c r="AB22" s="3">
        <v>-0.03</v>
      </c>
      <c r="AP22" s="4">
        <f t="shared" si="17"/>
        <v>3587</v>
      </c>
      <c r="AQ22" s="4">
        <f t="shared" si="18"/>
        <v>2423.0800111513799</v>
      </c>
    </row>
    <row r="23" spans="2:43" x14ac:dyDescent="0.25">
      <c r="B23" s="9" t="s">
        <v>17</v>
      </c>
      <c r="C23" s="4">
        <v>91.5</v>
      </c>
      <c r="D23" s="4">
        <v>172.5</v>
      </c>
      <c r="H23" s="9"/>
      <c r="I23" s="4">
        <v>94</v>
      </c>
      <c r="J23" s="4">
        <v>146</v>
      </c>
      <c r="O23" s="10">
        <f t="shared" si="19"/>
        <v>2.7322404371584699E-2</v>
      </c>
      <c r="P23" s="3">
        <f t="shared" si="19"/>
        <v>-0.15362318840579711</v>
      </c>
      <c r="T23" s="3">
        <f t="shared" si="5"/>
        <v>-9.0909090909090912E-2</v>
      </c>
      <c r="U23" s="3"/>
      <c r="V23" s="15">
        <v>534912</v>
      </c>
      <c r="W23" s="13">
        <v>545060</v>
      </c>
      <c r="X23" s="13">
        <f t="shared" si="6"/>
        <v>10148</v>
      </c>
      <c r="Y23" s="14">
        <v>1.9E-2</v>
      </c>
      <c r="Z23" s="4">
        <v>545060</v>
      </c>
      <c r="AA23" s="4">
        <f t="shared" si="7"/>
        <v>10148</v>
      </c>
      <c r="AB23" s="3">
        <v>1.9E-2</v>
      </c>
      <c r="AP23" s="4">
        <f t="shared" si="17"/>
        <v>240</v>
      </c>
      <c r="AQ23" s="4">
        <f t="shared" si="18"/>
        <v>2271.0833333333335</v>
      </c>
    </row>
    <row r="24" spans="2:43" x14ac:dyDescent="0.25">
      <c r="B24" s="9" t="s">
        <v>18</v>
      </c>
      <c r="C24" s="4">
        <v>100</v>
      </c>
      <c r="D24" s="4">
        <v>166</v>
      </c>
      <c r="H24" s="9"/>
      <c r="I24" s="4">
        <v>76.5</v>
      </c>
      <c r="J24" s="4">
        <v>149</v>
      </c>
      <c r="O24" s="10">
        <f t="shared" si="19"/>
        <v>-0.23499999999999999</v>
      </c>
      <c r="P24" s="3">
        <f t="shared" si="19"/>
        <v>-0.10240963855421686</v>
      </c>
      <c r="T24" s="3">
        <f t="shared" si="5"/>
        <v>-0.15225563909774437</v>
      </c>
      <c r="U24" s="3"/>
      <c r="V24" s="15">
        <v>657553</v>
      </c>
      <c r="W24" s="13">
        <v>512070</v>
      </c>
      <c r="X24" s="13">
        <f t="shared" si="6"/>
        <v>-145483</v>
      </c>
      <c r="Y24" s="14">
        <v>-0.22120000000000001</v>
      </c>
      <c r="Z24" s="4">
        <v>637826</v>
      </c>
      <c r="AA24" s="4">
        <f t="shared" si="7"/>
        <v>-19727</v>
      </c>
      <c r="AB24" s="3">
        <v>-0.03</v>
      </c>
      <c r="AP24" s="4">
        <f t="shared" si="17"/>
        <v>225.5</v>
      </c>
      <c r="AQ24" s="4">
        <f t="shared" si="18"/>
        <v>2828.4966740576497</v>
      </c>
    </row>
    <row r="25" spans="2:43" x14ac:dyDescent="0.25">
      <c r="B25" s="9" t="s">
        <v>19</v>
      </c>
      <c r="C25" s="4">
        <v>123</v>
      </c>
      <c r="D25" s="4">
        <v>222.5</v>
      </c>
      <c r="H25" s="9"/>
      <c r="I25" s="4">
        <v>127.5</v>
      </c>
      <c r="J25" s="4">
        <v>227</v>
      </c>
      <c r="O25" s="10">
        <f t="shared" si="19"/>
        <v>3.6585365853658534E-2</v>
      </c>
      <c r="P25" s="3">
        <f t="shared" si="19"/>
        <v>2.0224719101123594E-2</v>
      </c>
      <c r="T25" s="3">
        <f t="shared" si="5"/>
        <v>2.6049204052098408E-2</v>
      </c>
      <c r="U25" s="3"/>
      <c r="V25" s="15">
        <v>866153</v>
      </c>
      <c r="W25" s="13">
        <v>793270</v>
      </c>
      <c r="X25" s="13">
        <f t="shared" si="6"/>
        <v>-72883</v>
      </c>
      <c r="Y25" s="14">
        <v>-8.4099999999999994E-2</v>
      </c>
      <c r="Z25" s="4">
        <v>840168</v>
      </c>
      <c r="AA25" s="4">
        <f t="shared" si="7"/>
        <v>-25985</v>
      </c>
      <c r="AB25" s="3">
        <v>-0.03</v>
      </c>
      <c r="AP25" s="4">
        <f t="shared" si="17"/>
        <v>354.5</v>
      </c>
      <c r="AQ25" s="4">
        <f t="shared" si="18"/>
        <v>2370.0084626234134</v>
      </c>
    </row>
    <row r="26" spans="2:43" x14ac:dyDescent="0.25">
      <c r="B26" s="9" t="s">
        <v>20</v>
      </c>
      <c r="C26" s="4">
        <v>159</v>
      </c>
      <c r="D26" s="4">
        <v>339</v>
      </c>
      <c r="H26" s="9"/>
      <c r="I26" s="4">
        <v>146</v>
      </c>
      <c r="J26" s="4">
        <v>305</v>
      </c>
      <c r="O26" s="10">
        <f t="shared" si="19"/>
        <v>-8.1761006289308172E-2</v>
      </c>
      <c r="P26" s="3">
        <f t="shared" si="19"/>
        <v>-0.10029498525073746</v>
      </c>
      <c r="T26" s="3">
        <f t="shared" si="5"/>
        <v>-9.4377510040160636E-2</v>
      </c>
      <c r="U26" s="3"/>
      <c r="V26" s="15">
        <v>1026685</v>
      </c>
      <c r="W26" s="13">
        <v>1025340</v>
      </c>
      <c r="X26" s="13">
        <f t="shared" si="6"/>
        <v>-1345</v>
      </c>
      <c r="Y26" s="14">
        <v>-1.2999999999999999E-3</v>
      </c>
      <c r="Z26" s="4">
        <v>1025340</v>
      </c>
      <c r="AA26" s="4">
        <f t="shared" si="7"/>
        <v>-1345</v>
      </c>
      <c r="AB26" s="3">
        <v>-1.2999999999999999E-3</v>
      </c>
      <c r="AP26" s="4">
        <f t="shared" si="17"/>
        <v>451</v>
      </c>
      <c r="AQ26" s="4">
        <f t="shared" si="18"/>
        <v>2273.4811529933481</v>
      </c>
    </row>
    <row r="27" spans="2:43" x14ac:dyDescent="0.25">
      <c r="B27" s="9" t="s">
        <v>21</v>
      </c>
      <c r="C27" s="4">
        <v>2112.5</v>
      </c>
      <c r="D27" s="4">
        <v>2585.5</v>
      </c>
      <c r="E27" s="4">
        <v>1</v>
      </c>
      <c r="H27" s="9"/>
      <c r="I27" s="4">
        <v>1970</v>
      </c>
      <c r="J27" s="4">
        <v>2625.5</v>
      </c>
      <c r="K27" s="4">
        <v>2</v>
      </c>
      <c r="L27" s="12">
        <v>2</v>
      </c>
      <c r="M27" s="12">
        <v>1</v>
      </c>
      <c r="O27" s="10">
        <f t="shared" si="19"/>
        <v>-6.7455621301775154E-2</v>
      </c>
      <c r="P27" s="3">
        <f t="shared" si="19"/>
        <v>1.5470895378070006E-2</v>
      </c>
      <c r="Q27" s="3">
        <f>(K27-E27)/E27</f>
        <v>1</v>
      </c>
      <c r="T27" s="3">
        <f t="shared" si="5"/>
        <v>-2.0961906788678441E-2</v>
      </c>
      <c r="U27" s="3"/>
      <c r="V27" s="15">
        <v>9993071</v>
      </c>
      <c r="W27" s="13">
        <v>10244700</v>
      </c>
      <c r="X27" s="13">
        <f t="shared" si="6"/>
        <v>251629</v>
      </c>
      <c r="Y27" s="14">
        <v>2.52E-2</v>
      </c>
      <c r="Z27" s="4">
        <v>10244700</v>
      </c>
      <c r="AA27" s="4">
        <f t="shared" si="7"/>
        <v>251629</v>
      </c>
      <c r="AB27" s="3">
        <v>2.52E-2</v>
      </c>
      <c r="AP27" s="4">
        <f t="shared" si="17"/>
        <v>4600.5</v>
      </c>
      <c r="AQ27" s="4">
        <f t="shared" si="18"/>
        <v>2226.8666449298989</v>
      </c>
    </row>
    <row r="28" spans="2:43" x14ac:dyDescent="0.25">
      <c r="B28" s="9" t="s">
        <v>22</v>
      </c>
      <c r="C28" s="4">
        <v>844</v>
      </c>
      <c r="D28" s="4">
        <v>1075.5</v>
      </c>
      <c r="F28" s="4">
        <v>2.5</v>
      </c>
      <c r="H28" s="9"/>
      <c r="I28" s="4">
        <v>869.5</v>
      </c>
      <c r="J28" s="4">
        <v>991</v>
      </c>
      <c r="L28" s="4">
        <v>7.5</v>
      </c>
      <c r="M28" s="12">
        <v>1</v>
      </c>
      <c r="O28" s="10">
        <f t="shared" si="19"/>
        <v>3.0213270142180094E-2</v>
      </c>
      <c r="P28" s="3">
        <f t="shared" si="19"/>
        <v>-7.8568107856810787E-2</v>
      </c>
      <c r="R28" s="3">
        <f>(L28-F28)/F28</f>
        <v>2</v>
      </c>
      <c r="T28" s="3">
        <f t="shared" si="5"/>
        <v>-2.7575442247658687E-2</v>
      </c>
      <c r="U28" s="3"/>
      <c r="V28" s="15">
        <v>4756617</v>
      </c>
      <c r="W28" s="13">
        <v>4142390</v>
      </c>
      <c r="X28" s="13">
        <f t="shared" si="6"/>
        <v>-614227</v>
      </c>
      <c r="Y28" s="14">
        <v>-0.12909999999999999</v>
      </c>
      <c r="Z28" s="4">
        <v>4613918</v>
      </c>
      <c r="AA28" s="4">
        <f t="shared" si="7"/>
        <v>-142699</v>
      </c>
      <c r="AB28" s="3">
        <v>-0.03</v>
      </c>
      <c r="AP28" s="4">
        <f t="shared" si="17"/>
        <v>1869</v>
      </c>
      <c r="AQ28" s="4">
        <f t="shared" si="18"/>
        <v>2468.6559657570892</v>
      </c>
    </row>
    <row r="29" spans="2:43" x14ac:dyDescent="0.25">
      <c r="B29" s="9" t="s">
        <v>23</v>
      </c>
      <c r="C29" s="4">
        <v>734</v>
      </c>
      <c r="D29" s="4">
        <v>896.5</v>
      </c>
      <c r="E29" s="4">
        <v>2</v>
      </c>
      <c r="F29" s="4">
        <v>2.5</v>
      </c>
      <c r="H29" s="9"/>
      <c r="I29" s="4">
        <v>692.5</v>
      </c>
      <c r="J29" s="4">
        <v>869.5</v>
      </c>
      <c r="K29" s="4">
        <v>1</v>
      </c>
      <c r="L29" s="4">
        <v>2</v>
      </c>
      <c r="O29" s="10">
        <f t="shared" si="19"/>
        <v>-5.6539509536784743E-2</v>
      </c>
      <c r="P29" s="3">
        <f t="shared" si="19"/>
        <v>-3.0117122141662019E-2</v>
      </c>
      <c r="Q29" s="3">
        <f>(K29-E29)/E29</f>
        <v>-0.5</v>
      </c>
      <c r="R29" s="3">
        <f>(L29-F29)/F29</f>
        <v>-0.2</v>
      </c>
      <c r="T29" s="3">
        <f t="shared" si="5"/>
        <v>-4.2813455657492352E-2</v>
      </c>
      <c r="U29" s="3"/>
      <c r="V29" s="15">
        <v>3816273</v>
      </c>
      <c r="W29" s="13">
        <v>3466390</v>
      </c>
      <c r="X29" s="13">
        <f t="shared" si="6"/>
        <v>-349883</v>
      </c>
      <c r="Y29" s="14">
        <v>-9.1700000000000004E-2</v>
      </c>
      <c r="Z29" s="4">
        <v>3701785</v>
      </c>
      <c r="AA29" s="4">
        <f t="shared" si="7"/>
        <v>-114488</v>
      </c>
      <c r="AB29" s="3">
        <v>-0.03</v>
      </c>
      <c r="AP29" s="4">
        <f t="shared" si="17"/>
        <v>1565</v>
      </c>
      <c r="AQ29" s="4">
        <f t="shared" si="18"/>
        <v>2365.3578274760384</v>
      </c>
    </row>
    <row r="30" spans="2:43" x14ac:dyDescent="0.25">
      <c r="B30" s="9" t="s">
        <v>24</v>
      </c>
      <c r="C30" s="4">
        <v>145</v>
      </c>
      <c r="D30" s="4">
        <v>379.5</v>
      </c>
      <c r="H30" s="9"/>
      <c r="I30" s="4">
        <v>135.5</v>
      </c>
      <c r="J30" s="4">
        <v>367</v>
      </c>
      <c r="O30" s="10">
        <f t="shared" si="19"/>
        <v>-6.5517241379310351E-2</v>
      </c>
      <c r="P30" s="3">
        <f t="shared" si="19"/>
        <v>-3.2938076416337288E-2</v>
      </c>
      <c r="T30" s="3">
        <f t="shared" si="5"/>
        <v>-4.1944709246901808E-2</v>
      </c>
      <c r="U30" s="3"/>
      <c r="V30" s="15">
        <v>1172874</v>
      </c>
      <c r="W30" s="13">
        <v>1158710</v>
      </c>
      <c r="X30" s="13">
        <f t="shared" si="6"/>
        <v>-14164</v>
      </c>
      <c r="Y30" s="14">
        <v>-1.21E-2</v>
      </c>
      <c r="Z30" s="4">
        <v>1158710</v>
      </c>
      <c r="AA30" s="4">
        <f t="shared" si="7"/>
        <v>-14164</v>
      </c>
      <c r="AB30" s="3">
        <v>-1.21E-2</v>
      </c>
      <c r="AP30" s="4">
        <f t="shared" si="17"/>
        <v>502.5</v>
      </c>
      <c r="AQ30" s="4">
        <f t="shared" si="18"/>
        <v>2305.8905472636816</v>
      </c>
    </row>
    <row r="31" spans="2:43" x14ac:dyDescent="0.25">
      <c r="B31" s="9"/>
      <c r="O31" s="10"/>
      <c r="T31" s="3"/>
      <c r="U31" s="3"/>
      <c r="V31" s="3"/>
      <c r="W31" s="13"/>
      <c r="X31" s="13">
        <f t="shared" si="6"/>
        <v>0</v>
      </c>
      <c r="Y31" s="13"/>
      <c r="AA31" s="4">
        <f t="shared" si="7"/>
        <v>0</v>
      </c>
    </row>
    <row r="32" spans="2:43" x14ac:dyDescent="0.25">
      <c r="B32" s="7" t="s">
        <v>25</v>
      </c>
      <c r="C32" s="5">
        <f t="shared" ref="C32:G32" si="20">SUM(C33:C34)</f>
        <v>1531.5</v>
      </c>
      <c r="D32" s="5">
        <f t="shared" si="20"/>
        <v>1238</v>
      </c>
      <c r="E32" s="5">
        <f t="shared" si="20"/>
        <v>25</v>
      </c>
      <c r="F32" s="5">
        <f t="shared" si="20"/>
        <v>0</v>
      </c>
      <c r="G32" s="5">
        <f t="shared" si="20"/>
        <v>0</v>
      </c>
      <c r="H32" s="8"/>
      <c r="I32" s="5">
        <f>SUM(I33:I34)</f>
        <v>1359.5</v>
      </c>
      <c r="J32" s="5">
        <f t="shared" ref="J32:M32" si="21">SUM(J33:J34)</f>
        <v>1411</v>
      </c>
      <c r="K32" s="5">
        <f t="shared" si="21"/>
        <v>14</v>
      </c>
      <c r="L32" s="5">
        <f t="shared" si="21"/>
        <v>0</v>
      </c>
      <c r="M32" s="5">
        <f t="shared" si="21"/>
        <v>0</v>
      </c>
      <c r="O32" s="6">
        <f>(I32-C32)/C32</f>
        <v>-0.11230819458047665</v>
      </c>
      <c r="P32" s="6">
        <f>(J32-D32)/D32</f>
        <v>0.13974151857835218</v>
      </c>
      <c r="Q32" s="6">
        <f>(K32-E32)/E32</f>
        <v>-0.44</v>
      </c>
      <c r="R32" s="6"/>
      <c r="S32" s="6"/>
      <c r="T32" s="3">
        <f t="shared" si="5"/>
        <v>-3.5784576847378781E-3</v>
      </c>
      <c r="U32" s="3"/>
      <c r="V32" s="3"/>
      <c r="W32" s="13"/>
      <c r="X32" s="13">
        <f t="shared" si="6"/>
        <v>0</v>
      </c>
      <c r="Y32" s="13"/>
      <c r="AA32" s="4">
        <f t="shared" si="7"/>
        <v>0</v>
      </c>
      <c r="AP32" s="4">
        <f>SUM(I32:M32)</f>
        <v>2784.5</v>
      </c>
      <c r="AQ32" s="4">
        <f>Z32/AP32</f>
        <v>0</v>
      </c>
    </row>
    <row r="33" spans="2:43" x14ac:dyDescent="0.25">
      <c r="B33" s="9" t="s">
        <v>26</v>
      </c>
      <c r="C33" s="4">
        <v>899.5</v>
      </c>
      <c r="D33" s="4">
        <v>852.5</v>
      </c>
      <c r="H33" s="9"/>
      <c r="I33" s="4">
        <v>785.5</v>
      </c>
      <c r="J33" s="4">
        <v>1007</v>
      </c>
      <c r="O33" s="10">
        <f>(I33-C33)/C33</f>
        <v>-0.12673707615341856</v>
      </c>
      <c r="P33" s="3">
        <f>(J33-D33)/D33</f>
        <v>0.18123167155425221</v>
      </c>
      <c r="T33" s="3">
        <f t="shared" si="5"/>
        <v>2.3116438356164382E-2</v>
      </c>
      <c r="U33" s="3"/>
      <c r="V33" s="15">
        <v>3621278</v>
      </c>
      <c r="W33" s="13">
        <v>3963230</v>
      </c>
      <c r="X33" s="13">
        <f t="shared" si="6"/>
        <v>341952</v>
      </c>
      <c r="Y33" s="14">
        <v>9.4399999999999998E-2</v>
      </c>
      <c r="Z33" s="4">
        <v>3802342</v>
      </c>
      <c r="AA33" s="4">
        <f t="shared" si="7"/>
        <v>181064</v>
      </c>
      <c r="AB33" s="3">
        <v>0.05</v>
      </c>
      <c r="AP33" s="4">
        <f>SUM(I33:M33)</f>
        <v>1792.5</v>
      </c>
      <c r="AQ33" s="4">
        <f>Z33/AP33</f>
        <v>2121.2507670850769</v>
      </c>
    </row>
    <row r="34" spans="2:43" x14ac:dyDescent="0.25">
      <c r="B34" s="9" t="s">
        <v>27</v>
      </c>
      <c r="C34" s="4">
        <v>632</v>
      </c>
      <c r="D34" s="4">
        <v>385.5</v>
      </c>
      <c r="E34" s="4">
        <v>25</v>
      </c>
      <c r="F34" s="4">
        <v>0</v>
      </c>
      <c r="H34" s="11"/>
      <c r="I34" s="4">
        <v>574</v>
      </c>
      <c r="J34" s="4">
        <v>404</v>
      </c>
      <c r="K34" s="4">
        <v>14</v>
      </c>
      <c r="O34" s="10">
        <f>(I34-C34)/C34</f>
        <v>-9.1772151898734181E-2</v>
      </c>
      <c r="P34" s="3">
        <f>(J34-D34)/D34</f>
        <v>4.7989623865110249E-2</v>
      </c>
      <c r="Q34" s="3">
        <f>(K34-E34)/E34</f>
        <v>-0.44</v>
      </c>
      <c r="T34" s="3">
        <f t="shared" si="5"/>
        <v>-4.8441247002398082E-2</v>
      </c>
      <c r="U34" s="3"/>
      <c r="V34" s="15">
        <v>2203668</v>
      </c>
      <c r="W34" s="13">
        <v>2150720</v>
      </c>
      <c r="X34" s="13">
        <f t="shared" si="6"/>
        <v>-52948</v>
      </c>
      <c r="Y34" s="14">
        <v>-2.4E-2</v>
      </c>
      <c r="Z34" s="4">
        <v>2150720</v>
      </c>
      <c r="AA34" s="4">
        <f t="shared" si="7"/>
        <v>-52948</v>
      </c>
      <c r="AB34" s="3">
        <v>-2.4E-2</v>
      </c>
      <c r="AP34" s="4">
        <f>SUM(I34:M34)</f>
        <v>992</v>
      </c>
      <c r="AQ34" s="4">
        <f>Z34/AP34</f>
        <v>2168.0645161290322</v>
      </c>
    </row>
    <row r="35" spans="2:43" x14ac:dyDescent="0.25">
      <c r="B35" s="9"/>
      <c r="O35" s="10"/>
      <c r="T35" s="3"/>
      <c r="U35" s="3"/>
      <c r="V35" s="3"/>
      <c r="W35" s="13"/>
      <c r="X35" s="13">
        <f t="shared" si="6"/>
        <v>0</v>
      </c>
      <c r="Y35" s="13"/>
      <c r="AA35" s="4">
        <f t="shared" si="7"/>
        <v>0</v>
      </c>
    </row>
    <row r="36" spans="2:43" x14ac:dyDescent="0.25">
      <c r="B36" s="7" t="s">
        <v>47</v>
      </c>
      <c r="C36" s="5">
        <f t="shared" ref="C36:G36" si="22">SUM(C37:C41)</f>
        <v>510</v>
      </c>
      <c r="D36" s="5">
        <f t="shared" si="22"/>
        <v>496.5</v>
      </c>
      <c r="E36" s="5">
        <f t="shared" si="22"/>
        <v>559.5</v>
      </c>
      <c r="F36" s="5">
        <f t="shared" si="22"/>
        <v>930</v>
      </c>
      <c r="G36" s="5">
        <f t="shared" si="22"/>
        <v>8.5</v>
      </c>
      <c r="I36" s="5">
        <f t="shared" ref="I36:M36" si="23">SUM(I37:I41)</f>
        <v>424</v>
      </c>
      <c r="J36" s="5">
        <f t="shared" si="23"/>
        <v>531</v>
      </c>
      <c r="K36" s="5">
        <f t="shared" si="23"/>
        <v>572</v>
      </c>
      <c r="L36" s="5">
        <f t="shared" si="23"/>
        <v>881.5</v>
      </c>
      <c r="M36" s="5">
        <f t="shared" si="23"/>
        <v>0</v>
      </c>
      <c r="O36" s="6">
        <f t="shared" ref="O36:S41" si="24">(I36-C36)/C36</f>
        <v>-0.16862745098039217</v>
      </c>
      <c r="P36" s="6">
        <f t="shared" si="24"/>
        <v>6.9486404833836862E-2</v>
      </c>
      <c r="Q36" s="6">
        <f t="shared" si="24"/>
        <v>2.2341376228775692E-2</v>
      </c>
      <c r="R36" s="6">
        <f t="shared" si="24"/>
        <v>-5.2150537634408599E-2</v>
      </c>
      <c r="S36" s="6">
        <f t="shared" si="24"/>
        <v>-1</v>
      </c>
      <c r="T36" s="3">
        <f t="shared" si="5"/>
        <v>-3.8331004192453583E-2</v>
      </c>
      <c r="U36" s="3"/>
      <c r="V36" s="3"/>
      <c r="W36" s="13"/>
      <c r="X36" s="13">
        <f t="shared" si="6"/>
        <v>0</v>
      </c>
      <c r="Y36" s="13"/>
      <c r="AA36" s="4">
        <f t="shared" si="7"/>
        <v>0</v>
      </c>
      <c r="AP36" s="4">
        <f t="shared" ref="AP36:AP41" si="25">SUM(I36:M36)</f>
        <v>2408.5</v>
      </c>
      <c r="AQ36" s="4">
        <f t="shared" ref="AQ36:AQ41" si="26">Z36/AP36</f>
        <v>0</v>
      </c>
    </row>
    <row r="37" spans="2:43" x14ac:dyDescent="0.25">
      <c r="B37" s="9" t="s">
        <v>28</v>
      </c>
      <c r="C37" s="4">
        <v>211</v>
      </c>
      <c r="D37" s="4">
        <v>247</v>
      </c>
      <c r="E37" s="4">
        <v>206</v>
      </c>
      <c r="F37" s="4">
        <v>301.5</v>
      </c>
      <c r="G37" s="4">
        <v>1.5</v>
      </c>
      <c r="H37" s="9"/>
      <c r="I37" s="4">
        <v>186.5</v>
      </c>
      <c r="J37" s="4">
        <v>234</v>
      </c>
      <c r="K37" s="4">
        <v>218.5</v>
      </c>
      <c r="L37" s="4">
        <v>274</v>
      </c>
      <c r="O37" s="10">
        <f t="shared" si="24"/>
        <v>-0.11611374407582939</v>
      </c>
      <c r="P37" s="3">
        <f t="shared" si="24"/>
        <v>-5.2631578947368418E-2</v>
      </c>
      <c r="Q37" s="3">
        <f t="shared" si="24"/>
        <v>6.0679611650485438E-2</v>
      </c>
      <c r="R37" s="3">
        <f t="shared" si="24"/>
        <v>-9.1210613598673301E-2</v>
      </c>
      <c r="S37" s="3">
        <f t="shared" si="24"/>
        <v>-1</v>
      </c>
      <c r="T37" s="3">
        <f t="shared" si="5"/>
        <v>-5.5842812823164424E-2</v>
      </c>
      <c r="U37" s="3"/>
      <c r="V37" s="15">
        <v>2167621</v>
      </c>
      <c r="W37" s="13">
        <v>2351880</v>
      </c>
      <c r="X37" s="13">
        <f t="shared" si="6"/>
        <v>184259</v>
      </c>
      <c r="Y37" s="14">
        <v>8.5000000000000006E-2</v>
      </c>
      <c r="Z37" s="4">
        <v>2276002</v>
      </c>
      <c r="AA37" s="4">
        <f t="shared" si="7"/>
        <v>108381</v>
      </c>
      <c r="AB37" s="3">
        <v>0.05</v>
      </c>
      <c r="AP37" s="4">
        <f t="shared" si="25"/>
        <v>913</v>
      </c>
      <c r="AQ37" s="4">
        <f t="shared" si="26"/>
        <v>2492.882803943045</v>
      </c>
    </row>
    <row r="38" spans="2:43" x14ac:dyDescent="0.25">
      <c r="B38" s="9" t="s">
        <v>29</v>
      </c>
      <c r="C38" s="4">
        <v>11</v>
      </c>
      <c r="D38" s="4">
        <v>8.5</v>
      </c>
      <c r="E38" s="4">
        <v>14</v>
      </c>
      <c r="F38" s="4">
        <v>20</v>
      </c>
      <c r="H38" s="9"/>
      <c r="I38" s="4">
        <v>12</v>
      </c>
      <c r="J38" s="4">
        <v>13.5</v>
      </c>
      <c r="K38" s="4">
        <v>13</v>
      </c>
      <c r="L38" s="4">
        <v>18.5</v>
      </c>
      <c r="O38" s="10">
        <f t="shared" si="24"/>
        <v>9.0909090909090912E-2</v>
      </c>
      <c r="P38" s="3">
        <f t="shared" si="24"/>
        <v>0.58823529411764708</v>
      </c>
      <c r="Q38" s="3">
        <f t="shared" si="24"/>
        <v>-7.1428571428571425E-2</v>
      </c>
      <c r="R38" s="3">
        <f t="shared" si="24"/>
        <v>-7.4999999999999997E-2</v>
      </c>
      <c r="T38" s="3">
        <f t="shared" si="5"/>
        <v>6.5420560747663545E-2</v>
      </c>
      <c r="U38" s="3"/>
      <c r="V38" s="15">
        <v>158879</v>
      </c>
      <c r="W38" s="13">
        <v>147440</v>
      </c>
      <c r="X38" s="13">
        <f t="shared" si="6"/>
        <v>-11439</v>
      </c>
      <c r="Y38" s="14">
        <v>-7.1999999999999995E-2</v>
      </c>
      <c r="Z38" s="4">
        <v>154113</v>
      </c>
      <c r="AA38" s="4">
        <f t="shared" si="7"/>
        <v>-4766</v>
      </c>
      <c r="AB38" s="3">
        <v>-0.03</v>
      </c>
      <c r="AP38" s="4">
        <f t="shared" si="25"/>
        <v>57</v>
      </c>
      <c r="AQ38" s="4">
        <f t="shared" si="26"/>
        <v>2703.7368421052633</v>
      </c>
    </row>
    <row r="39" spans="2:43" x14ac:dyDescent="0.25">
      <c r="B39" s="9" t="s">
        <v>30</v>
      </c>
      <c r="C39" s="4">
        <v>20.5</v>
      </c>
      <c r="D39" s="4">
        <v>20</v>
      </c>
      <c r="E39" s="4">
        <v>25.5</v>
      </c>
      <c r="F39" s="4">
        <v>30</v>
      </c>
      <c r="H39" s="9"/>
      <c r="I39" s="4">
        <v>30</v>
      </c>
      <c r="J39" s="4">
        <v>23</v>
      </c>
      <c r="K39" s="4">
        <v>35</v>
      </c>
      <c r="L39" s="4">
        <v>26</v>
      </c>
      <c r="O39" s="10">
        <f t="shared" si="24"/>
        <v>0.46341463414634149</v>
      </c>
      <c r="P39" s="3">
        <f t="shared" si="24"/>
        <v>0.15</v>
      </c>
      <c r="Q39" s="3">
        <f t="shared" si="24"/>
        <v>0.37254901960784315</v>
      </c>
      <c r="R39" s="3">
        <f t="shared" si="24"/>
        <v>-0.13333333333333333</v>
      </c>
      <c r="T39" s="3">
        <f t="shared" si="5"/>
        <v>0.1875</v>
      </c>
      <c r="U39" s="3"/>
      <c r="V39" s="15">
        <v>126850</v>
      </c>
      <c r="W39" s="13">
        <v>288420</v>
      </c>
      <c r="X39" s="13">
        <f t="shared" si="6"/>
        <v>161570</v>
      </c>
      <c r="Y39" s="14">
        <v>1.2737000000000001</v>
      </c>
      <c r="Z39" s="4">
        <v>133193</v>
      </c>
      <c r="AA39" s="4">
        <f t="shared" si="7"/>
        <v>6343</v>
      </c>
      <c r="AB39" s="3">
        <v>0.05</v>
      </c>
      <c r="AP39" s="4">
        <f t="shared" si="25"/>
        <v>114</v>
      </c>
      <c r="AQ39" s="4">
        <f t="shared" si="26"/>
        <v>1168.359649122807</v>
      </c>
    </row>
    <row r="40" spans="2:43" x14ac:dyDescent="0.25">
      <c r="B40" s="9" t="s">
        <v>31</v>
      </c>
      <c r="C40" s="4">
        <v>137.5</v>
      </c>
      <c r="D40" s="4">
        <v>97.5</v>
      </c>
      <c r="E40" s="4">
        <v>187.5</v>
      </c>
      <c r="F40" s="4">
        <v>364.5</v>
      </c>
      <c r="G40" s="4">
        <v>6.5</v>
      </c>
      <c r="H40" s="9"/>
      <c r="I40" s="4">
        <v>147.5</v>
      </c>
      <c r="J40" s="4">
        <v>125.5</v>
      </c>
      <c r="K40" s="4">
        <v>180.5</v>
      </c>
      <c r="L40" s="4">
        <v>313</v>
      </c>
      <c r="O40" s="10">
        <f t="shared" si="24"/>
        <v>7.2727272727272724E-2</v>
      </c>
      <c r="P40" s="3">
        <f t="shared" si="24"/>
        <v>0.28717948717948716</v>
      </c>
      <c r="Q40" s="3">
        <f t="shared" si="24"/>
        <v>-3.7333333333333336E-2</v>
      </c>
      <c r="R40" s="3">
        <f t="shared" si="24"/>
        <v>-0.1412894375857339</v>
      </c>
      <c r="S40" s="3">
        <f>(M40-G40)/G40</f>
        <v>-1</v>
      </c>
      <c r="T40" s="3">
        <f t="shared" si="5"/>
        <v>-3.4026465028355386E-2</v>
      </c>
      <c r="U40" s="3"/>
      <c r="V40" s="15">
        <v>2410209</v>
      </c>
      <c r="W40" s="13">
        <v>2038050</v>
      </c>
      <c r="X40" s="13">
        <f t="shared" si="6"/>
        <v>-372159</v>
      </c>
      <c r="Y40" s="14">
        <v>-0.15440000000000001</v>
      </c>
      <c r="Z40" s="4">
        <v>2337903</v>
      </c>
      <c r="AA40" s="4">
        <f t="shared" si="7"/>
        <v>-72306</v>
      </c>
      <c r="AB40" s="3">
        <v>-0.03</v>
      </c>
      <c r="AP40" s="4">
        <f t="shared" si="25"/>
        <v>766.5</v>
      </c>
      <c r="AQ40" s="4">
        <f t="shared" si="26"/>
        <v>3050.1017612524461</v>
      </c>
    </row>
    <row r="41" spans="2:43" x14ac:dyDescent="0.25">
      <c r="B41" s="9" t="s">
        <v>32</v>
      </c>
      <c r="C41" s="4">
        <v>130</v>
      </c>
      <c r="D41" s="4">
        <v>123.5</v>
      </c>
      <c r="E41" s="4">
        <v>126.5</v>
      </c>
      <c r="F41" s="4">
        <v>214</v>
      </c>
      <c r="G41" s="4">
        <v>0.5</v>
      </c>
      <c r="H41" s="9"/>
      <c r="I41" s="4">
        <v>48</v>
      </c>
      <c r="J41" s="4">
        <v>135</v>
      </c>
      <c r="K41" s="4">
        <v>125</v>
      </c>
      <c r="L41" s="4">
        <v>250</v>
      </c>
      <c r="O41" s="10">
        <f t="shared" si="24"/>
        <v>-0.63076923076923075</v>
      </c>
      <c r="P41" s="3">
        <f t="shared" si="24"/>
        <v>9.3117408906882596E-2</v>
      </c>
      <c r="Q41" s="3">
        <f t="shared" si="24"/>
        <v>-1.1857707509881422E-2</v>
      </c>
      <c r="R41" s="3">
        <f t="shared" si="24"/>
        <v>0.16822429906542055</v>
      </c>
      <c r="S41" s="3">
        <f>(M41-G41)/G41</f>
        <v>-1</v>
      </c>
      <c r="T41" s="3">
        <f t="shared" si="5"/>
        <v>-6.1396131202691336E-2</v>
      </c>
      <c r="U41" s="3"/>
      <c r="V41" s="15">
        <v>1460713</v>
      </c>
      <c r="W41" s="13">
        <v>1513060</v>
      </c>
      <c r="X41" s="13">
        <f t="shared" si="6"/>
        <v>52347</v>
      </c>
      <c r="Y41" s="14">
        <v>3.5799999999999998E-2</v>
      </c>
      <c r="Z41" s="4">
        <v>1513060</v>
      </c>
      <c r="AA41" s="4">
        <f t="shared" si="7"/>
        <v>52347</v>
      </c>
      <c r="AB41" s="3">
        <v>3.5799999999999998E-2</v>
      </c>
      <c r="AP41" s="4">
        <f t="shared" si="25"/>
        <v>558</v>
      </c>
      <c r="AQ41" s="4">
        <f t="shared" si="26"/>
        <v>2711.5770609318997</v>
      </c>
    </row>
    <row r="42" spans="2:43" x14ac:dyDescent="0.25">
      <c r="B42" s="9"/>
      <c r="O42" s="10"/>
      <c r="T42" s="3"/>
      <c r="U42" s="3"/>
      <c r="V42" s="3"/>
      <c r="W42" s="13"/>
      <c r="X42" s="13">
        <f t="shared" si="6"/>
        <v>0</v>
      </c>
      <c r="Y42" s="13"/>
      <c r="AA42" s="4">
        <f t="shared" si="7"/>
        <v>0</v>
      </c>
    </row>
    <row r="43" spans="2:43" x14ac:dyDescent="0.25">
      <c r="B43" s="7" t="s">
        <v>48</v>
      </c>
      <c r="C43" s="5">
        <f>SUM(C44:C46)</f>
        <v>798</v>
      </c>
      <c r="D43" s="5"/>
      <c r="E43" s="5"/>
      <c r="F43" s="5"/>
      <c r="H43" s="8"/>
      <c r="I43" s="5">
        <f>SUM(I44:I46)</f>
        <v>632.5</v>
      </c>
      <c r="J43" s="5">
        <f>SUM(J44:J46)</f>
        <v>117.5</v>
      </c>
      <c r="K43" s="5">
        <f>SUM(K44:K46)</f>
        <v>55.5</v>
      </c>
      <c r="L43" s="5">
        <f>SUM(L44:L46)</f>
        <v>2</v>
      </c>
      <c r="O43" s="10">
        <f>(I43-C43)/C43</f>
        <v>-0.20739348370927319</v>
      </c>
      <c r="T43" s="3">
        <f t="shared" si="5"/>
        <v>1.1904761904761904E-2</v>
      </c>
      <c r="U43" s="3"/>
      <c r="V43" s="3"/>
      <c r="W43" s="13"/>
      <c r="X43" s="13">
        <f t="shared" si="6"/>
        <v>0</v>
      </c>
      <c r="Y43" s="13"/>
      <c r="AA43" s="4">
        <f t="shared" si="7"/>
        <v>0</v>
      </c>
      <c r="AP43" s="4">
        <f>SUM(I43:M43)</f>
        <v>807.5</v>
      </c>
      <c r="AQ43" s="4">
        <f>Z43/AP43</f>
        <v>0</v>
      </c>
    </row>
    <row r="44" spans="2:43" x14ac:dyDescent="0.25">
      <c r="B44" s="9" t="s">
        <v>35</v>
      </c>
      <c r="C44" s="4">
        <v>85</v>
      </c>
      <c r="I44" s="4">
        <v>32.5</v>
      </c>
      <c r="J44" s="12">
        <v>24</v>
      </c>
      <c r="K44" s="12">
        <v>13.5</v>
      </c>
      <c r="L44" s="12">
        <v>2</v>
      </c>
      <c r="O44" s="10">
        <f>(I44-C44)/C44</f>
        <v>-0.61764705882352944</v>
      </c>
      <c r="T44" s="3">
        <f t="shared" si="5"/>
        <v>-0.15294117647058825</v>
      </c>
      <c r="U44" s="3"/>
      <c r="V44" s="15">
        <v>151048</v>
      </c>
      <c r="W44" s="13">
        <v>122290</v>
      </c>
      <c r="X44" s="13">
        <f t="shared" si="6"/>
        <v>-28758</v>
      </c>
      <c r="Y44" s="14">
        <v>-0.19040000000000001</v>
      </c>
      <c r="Z44" s="4">
        <v>146517</v>
      </c>
      <c r="AA44" s="4">
        <f t="shared" si="7"/>
        <v>-4531</v>
      </c>
      <c r="AB44" s="3">
        <v>-0.03</v>
      </c>
      <c r="AP44" s="4">
        <f>SUM(I44:M44)</f>
        <v>72</v>
      </c>
      <c r="AQ44" s="4">
        <f>Z44/AP44</f>
        <v>2034.9583333333333</v>
      </c>
    </row>
    <row r="45" spans="2:43" x14ac:dyDescent="0.25">
      <c r="B45" s="9" t="s">
        <v>33</v>
      </c>
      <c r="C45" s="4">
        <v>472</v>
      </c>
      <c r="H45" s="9"/>
      <c r="I45" s="4">
        <v>490</v>
      </c>
      <c r="O45" s="10">
        <f>(I45-C45)/C45</f>
        <v>3.8135593220338986E-2</v>
      </c>
      <c r="T45" s="3">
        <f t="shared" si="5"/>
        <v>3.8135593220338986E-2</v>
      </c>
      <c r="U45" s="3"/>
      <c r="V45" s="15">
        <v>717977</v>
      </c>
      <c r="W45" s="13">
        <v>989800</v>
      </c>
      <c r="X45" s="13">
        <f t="shared" si="6"/>
        <v>271823</v>
      </c>
      <c r="Y45" s="14">
        <v>0.37859999999999999</v>
      </c>
      <c r="Z45" s="4">
        <v>753876</v>
      </c>
      <c r="AA45" s="4">
        <f t="shared" si="7"/>
        <v>35899</v>
      </c>
      <c r="AB45" s="3">
        <v>0.05</v>
      </c>
      <c r="AP45" s="4">
        <f>SUM(I45:M45)</f>
        <v>490</v>
      </c>
      <c r="AQ45" s="4">
        <f>Z45/AP45</f>
        <v>1538.5224489795919</v>
      </c>
    </row>
    <row r="46" spans="2:43" x14ac:dyDescent="0.25">
      <c r="B46" s="9" t="s">
        <v>34</v>
      </c>
      <c r="C46" s="4">
        <v>241</v>
      </c>
      <c r="I46" s="4">
        <v>110</v>
      </c>
      <c r="J46" s="12">
        <v>93.5</v>
      </c>
      <c r="K46" s="12">
        <v>42</v>
      </c>
      <c r="O46" s="10">
        <f>(I46-C46)/C46</f>
        <v>-0.54356846473029041</v>
      </c>
      <c r="P46" s="10"/>
      <c r="Q46" s="10"/>
      <c r="T46" s="3">
        <f t="shared" si="5"/>
        <v>1.8672199170124481E-2</v>
      </c>
      <c r="U46" s="3"/>
      <c r="V46" s="15">
        <v>542250</v>
      </c>
      <c r="W46" s="13">
        <v>417130</v>
      </c>
      <c r="X46" s="13">
        <f t="shared" si="6"/>
        <v>-125120</v>
      </c>
      <c r="Y46" s="14">
        <v>-0.23069999999999999</v>
      </c>
      <c r="Z46" s="4">
        <v>525983</v>
      </c>
      <c r="AA46" s="4">
        <f t="shared" si="7"/>
        <v>-16267</v>
      </c>
      <c r="AB46" s="3">
        <v>-0.03</v>
      </c>
      <c r="AP46" s="4">
        <f>SUM(I46:M46)</f>
        <v>245.5</v>
      </c>
      <c r="AQ46" s="4">
        <f>Z46/AP46</f>
        <v>2142.4969450101835</v>
      </c>
    </row>
    <row r="47" spans="2:43" x14ac:dyDescent="0.25">
      <c r="B47" s="9"/>
      <c r="O47" s="10"/>
    </row>
    <row r="48" spans="2:43" x14ac:dyDescent="0.25">
      <c r="B48" s="9"/>
      <c r="O48" s="10"/>
    </row>
    <row r="49" spans="2:15" x14ac:dyDescent="0.25">
      <c r="O49" s="10"/>
    </row>
    <row r="50" spans="2:15" x14ac:dyDescent="0.25">
      <c r="O50" s="10"/>
    </row>
    <row r="53" spans="2:15" x14ac:dyDescent="0.25">
      <c r="B53" s="9"/>
    </row>
  </sheetData>
  <conditionalFormatting sqref="T1:V3 T47:V1048576 T4:U46">
    <cfRule type="cellIs" dxfId="0" priority="4" operator="lessThan">
      <formula>0</formula>
    </cfRule>
  </conditionalFormatting>
  <conditionalFormatting sqref="T4:U4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:Y4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Q4:AQ4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Fedorchuk</dc:creator>
  <cp:lastModifiedBy>Emily Burns</cp:lastModifiedBy>
  <dcterms:created xsi:type="dcterms:W3CDTF">2020-06-03T15:20:01Z</dcterms:created>
  <dcterms:modified xsi:type="dcterms:W3CDTF">2020-06-03T23:47:02Z</dcterms:modified>
</cp:coreProperties>
</file>